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ОКТЯБРЬ 21.10\"/>
    </mc:Choice>
  </mc:AlternateContent>
  <bookViews>
    <workbookView xWindow="360" yWindow="48" windowWidth="21012" windowHeight="9972" firstSheet="1" activeTab="6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  <sheet name="приложение 10" sheetId="15" r:id="rId7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18" i="15" l="1"/>
  <c r="C13" i="15"/>
  <c r="E162" i="3" l="1"/>
  <c r="F141" i="4"/>
  <c r="F140" i="4" s="1"/>
  <c r="E144" i="10"/>
  <c r="C23" i="1" l="1"/>
  <c r="C56" i="14" l="1"/>
  <c r="C41" i="1" l="1"/>
  <c r="E143" i="10" l="1"/>
  <c r="E142" i="10" l="1"/>
  <c r="C49" i="14" l="1"/>
  <c r="C48" i="14"/>
  <c r="C64" i="14" s="1"/>
  <c r="F136" i="3" l="1"/>
  <c r="G136" i="3"/>
  <c r="E136" i="3"/>
  <c r="F138" i="3"/>
  <c r="H152" i="4"/>
  <c r="H151" i="4" s="1"/>
  <c r="H150" i="4" s="1"/>
  <c r="G152" i="4"/>
  <c r="G151" i="4" s="1"/>
  <c r="G150" i="4" s="1"/>
  <c r="F152" i="4"/>
  <c r="F151" i="4" s="1"/>
  <c r="F150" i="4" s="1"/>
  <c r="H148" i="4"/>
  <c r="G148" i="4"/>
  <c r="F148" i="4"/>
  <c r="H146" i="4"/>
  <c r="G146" i="4"/>
  <c r="F146" i="4"/>
  <c r="F145" i="4" s="1"/>
  <c r="F144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5" i="10"/>
  <c r="F154" i="10" s="1"/>
  <c r="F153" i="10" s="1"/>
  <c r="G155" i="10"/>
  <c r="G154" i="10" s="1"/>
  <c r="G153" i="10" s="1"/>
  <c r="E155" i="10"/>
  <c r="E154" i="10" s="1"/>
  <c r="E153" i="10" s="1"/>
  <c r="F149" i="10"/>
  <c r="G149" i="10"/>
  <c r="E149" i="10"/>
  <c r="F151" i="10"/>
  <c r="G151" i="10"/>
  <c r="E151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54" i="4" l="1"/>
  <c r="F78" i="4"/>
  <c r="F70" i="4" s="1"/>
  <c r="H47" i="4"/>
  <c r="G92" i="4"/>
  <c r="H106" i="4"/>
  <c r="G145" i="4"/>
  <c r="G144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5" i="4"/>
  <c r="H144" i="4" s="1"/>
  <c r="H54" i="4"/>
  <c r="H65" i="4"/>
  <c r="F65" i="4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8" i="10"/>
  <c r="F147" i="10" s="1"/>
  <c r="G135" i="10"/>
  <c r="G148" i="10"/>
  <c r="G147" i="10" s="1"/>
  <c r="E128" i="10"/>
  <c r="E127" i="10" s="1"/>
  <c r="E135" i="10"/>
  <c r="E148" i="10"/>
  <c r="E147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D15" i="1"/>
  <c r="E15" i="1"/>
  <c r="C15" i="1"/>
  <c r="F46" i="4" l="1"/>
  <c r="H46" i="4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7" i="10" l="1"/>
  <c r="F154" i="4"/>
  <c r="G157" i="10"/>
  <c r="F135" i="3"/>
  <c r="G135" i="3"/>
  <c r="E135" i="3"/>
  <c r="F157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4" i="4" l="1"/>
  <c r="G154" i="4"/>
  <c r="G99" i="3"/>
  <c r="F99" i="3"/>
  <c r="F165" i="3" s="1"/>
  <c r="E99" i="3"/>
  <c r="E165" i="3" s="1"/>
</calcChain>
</file>

<file path=xl/sharedStrings.xml><?xml version="1.0" encoding="utf-8"?>
<sst xmlns="http://schemas.openxmlformats.org/spreadsheetml/2006/main" count="1478" uniqueCount="357">
  <si>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</si>
  <si>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</si>
  <si>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</si>
  <si>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</si>
  <si>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</si>
  <si>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</si>
  <si>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</si>
  <si>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</si>
  <si>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</si>
  <si>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</si>
  <si>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</si>
  <si>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</si>
  <si>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</si>
  <si>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</si>
  <si>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</si>
  <si>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</si>
  <si>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</si>
  <si>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</si>
  <si>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</si>
  <si>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</si>
  <si>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</si>
  <si>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</si>
  <si>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</si>
  <si>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</si>
  <si>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</si>
  <si>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</si>
  <si>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</si>
  <si>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</si>
  <si>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</si>
  <si>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</si>
  <si>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</si>
  <si>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</si>
  <si>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</si>
  <si>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</si>
  <si>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</si>
  <si>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</si>
  <si>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</si>
  <si>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</si>
  <si>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</si>
  <si>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</si>
  <si>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</si>
  <si>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</si>
  <si>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</si>
  <si>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</si>
  <si>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</si>
  <si>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</si>
  <si>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</si>
  <si>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</si>
  <si>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</si>
  <si>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</si>
  <si>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</si>
  <si>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</si>
  <si>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</si>
  <si>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</si>
  <si>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</si>
  <si>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</si>
  <si>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</si>
  <si>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</si>
  <si>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</si>
  <si>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</si>
  <si>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</si>
  <si>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</si>
  <si>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</si>
  <si>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</si>
  <si>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</si>
  <si>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</si>
  <si>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</si>
  <si>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</si>
  <si>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</si>
  <si>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</si>
  <si>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</si>
  <si>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</si>
  <si>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</si>
  <si>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</si>
  <si>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</si>
  <si>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</si>
  <si>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</si>
  <si>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</si>
  <si>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</si>
  <si>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</si>
  <si>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</si>
  <si>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</si>
  <si>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</si>
  <si>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</si>
  <si>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</si>
  <si>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</si>
  <si>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</si>
  <si>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</si>
  <si>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</si>
  <si>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</si>
  <si>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</si>
  <si>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</si>
  <si>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</si>
  <si>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</si>
  <si>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</si>
  <si>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</si>
  <si>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</si>
  <si>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</si>
  <si>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</si>
  <si>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</si>
  <si>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</si>
  <si>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</si>
  <si>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</si>
  <si>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</si>
  <si>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</si>
  <si>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</si>
  <si>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</si>
  <si>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</si>
  <si>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</si>
  <si>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</si>
  <si>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</si>
  <si>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</si>
  <si>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</si>
  <si>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</si>
  <si>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</si>
  <si>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</si>
  <si>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</si>
  <si>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</si>
  <si>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</si>
  <si>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</si>
  <si>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</si>
  <si>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</si>
  <si>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</si>
  <si>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</si>
  <si>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</si>
  <si>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</si>
  <si>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</si>
  <si>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</si>
  <si>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</si>
  <si>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</si>
  <si>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</si>
  <si>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</si>
  <si>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</si>
  <si>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</si>
  <si>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</si>
  <si>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</si>
  <si>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</si>
  <si>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</si>
  <si>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</si>
  <si>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</si>
  <si>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</si>
  <si>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</si>
  <si>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</si>
  <si>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</si>
  <si>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</si>
  <si>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</si>
  <si>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</si>
  <si>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</si>
  <si>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</si>
  <si>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</si>
  <si>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</si>
  <si>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</si>
  <si>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</si>
  <si>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</si>
  <si>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</si>
  <si>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</si>
  <si>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</si>
  <si>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</si>
  <si>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</si>
  <si>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</si>
  <si>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</si>
  <si>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</si>
  <si>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</si>
  <si>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</si>
  <si>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</si>
  <si>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</si>
  <si>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</si>
  <si>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</si>
  <si>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</si>
  <si>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</si>
  <si>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</si>
  <si>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</si>
  <si>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</si>
  <si>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</si>
  <si>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</si>
  <si>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</si>
  <si>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</si>
  <si>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</si>
  <si>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</si>
  <si>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</si>
  <si>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</si>
  <si>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</si>
  <si>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</si>
  <si>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</si>
  <si>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</si>
  <si>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</si>
  <si>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</si>
  <si>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</si>
  <si>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</si>
  <si>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</si>
  <si>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</si>
  <si>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</si>
  <si>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</si>
  <si>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</si>
  <si>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</si>
  <si>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</si>
  <si>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</si>
  <si>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</si>
  <si>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</si>
  <si>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</si>
  <si>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</si>
  <si>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</si>
  <si>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</si>
  <si>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</si>
  <si>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</si>
  <si>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</si>
  <si>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</si>
  <si>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</si>
  <si>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</si>
  <si>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</si>
  <si>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</si>
  <si>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</si>
  <si>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</si>
  <si>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</si>
  <si>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</si>
  <si>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</si>
  <si>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</si>
  <si>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</si>
  <si>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</si>
  <si>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</si>
  <si>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</si>
  <si>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</si>
  <si>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</si>
  <si>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</si>
  <si>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</si>
  <si>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</si>
  <si>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</si>
  <si>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</si>
  <si>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</si>
  <si>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</si>
  <si>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</si>
  <si>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</si>
  <si>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</si>
  <si>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</si>
  <si>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</si>
  <si>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</si>
  <si>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</si>
  <si>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</si>
  <si>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</si>
  <si>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</si>
  <si>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</si>
  <si>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</si>
  <si>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</si>
  <si>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</si>
  <si>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</si>
  <si>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</si>
  <si>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</si>
  <si>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</si>
  <si>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</si>
  <si>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</si>
  <si>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</si>
  <si>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</si>
  <si>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</si>
  <si>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</si>
  <si>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</si>
  <si>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</si>
  <si>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</si>
  <si>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</si>
  <si>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</si>
  <si>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</si>
  <si>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</si>
  <si>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</si>
  <si>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</si>
  <si>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</si>
  <si>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</si>
  <si>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</si>
  <si>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</si>
  <si>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</si>
  <si>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</si>
  <si>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</si>
  <si>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</si>
  <si>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</si>
  <si>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</si>
  <si>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</si>
  <si>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</si>
  <si>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</si>
  <si>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</si>
  <si>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</si>
  <si>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</si>
  <si>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</si>
  <si>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</si>
  <si>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</si>
  <si>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</si>
  <si>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</si>
  <si>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</si>
  <si>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</si>
  <si>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</si>
  <si>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</si>
  <si>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</si>
  <si>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</si>
  <si>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</si>
  <si>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</si>
  <si>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</si>
  <si>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</si>
  <si>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</si>
  <si>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</si>
  <si>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</si>
  <si>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</si>
  <si>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</si>
  <si>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</si>
  <si>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</si>
  <si>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</si>
  <si>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</si>
  <si>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</si>
  <si>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</si>
  <si>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</si>
  <si>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</si>
  <si>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</si>
  <si>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</si>
  <si>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</si>
  <si>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</si>
  <si>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</si>
  <si>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</si>
  <si>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</si>
  <si>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</si>
  <si>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</si>
  <si>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</si>
  <si>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</si>
  <si>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</si>
  <si>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</si>
  <si>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</si>
  <si>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</si>
  <si>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</si>
  <si>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</si>
  <si>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</si>
  <si>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</si>
  <si>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</si>
  <si>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 xml:space="preserve">прогнозируемый дефицит бюджета поселения в сумме 67 656,5 тыс. рублей </t>
  </si>
  <si>
    <t>000 2 07 00000 00 0000 150</t>
  </si>
  <si>
    <t>Прочие безвозмездные поступления в бюджеты городских поселений</t>
  </si>
  <si>
    <t>000 2 07 05030 13 0000 150</t>
  </si>
  <si>
    <t>Прочие межбюджетные трансферты, передаваемые бюджетам городских поселений (инициативное бюджетирование, средства населения)</t>
  </si>
  <si>
    <t>Иные выплаты населению</t>
  </si>
  <si>
    <t xml:space="preserve">Иные выплаты населению </t>
  </si>
  <si>
    <t xml:space="preserve">«21» октября 2025г.                                                                                     </t>
  </si>
  <si>
    <t>№87/356</t>
  </si>
  <si>
    <t xml:space="preserve">Рассмотрев письмо Администрации Котельниковского городского поселения от 14.10.2025г. </t>
  </si>
  <si>
    <t>№3164-03 с просьбой о внесении изменений в решение Совета народных депутатов Котельниковского</t>
  </si>
  <si>
    <t>прогнозируемый общий объем доходов бюджета поселения в сумме 338 345,1 тыс. рублей;</t>
  </si>
  <si>
    <t>общий объем расходов бюджета поселения в сумме 406 001,6 тыс. рублей;</t>
  </si>
  <si>
    <t>Приложение №10</t>
  </si>
  <si>
    <t xml:space="preserve">Смета доходов и расходов муниципального дорожного фонда Котельниковского городского поселения на 2025-2027 гг. </t>
  </si>
  <si>
    <t>N</t>
  </si>
  <si>
    <t xml:space="preserve">                              Наименование показателей</t>
  </si>
  <si>
    <t>Остаток средств фонда на 1 января очередного финансового года (за исключением года создания дорожного фонда);</t>
  </si>
  <si>
    <t>2.</t>
  </si>
  <si>
    <t>ДОХОДЫ всего:</t>
  </si>
  <si>
    <t>Средства бюджета поселения: в том числе</t>
  </si>
  <si>
    <t>Акцизы на автомобильный и прямогонный бензин, дизельное топливо, моторные масла для дизельных и (или) карбюраторных  (инжекторных) двигателей, производимых на территории РФ</t>
  </si>
  <si>
    <t>Не более 40% от налоговых и неналоговых доходов бюджета Котельниковского городского поселения за исключением средств по дополнительным дифференцированным нормативам</t>
  </si>
  <si>
    <t>Поступления в виде субсидий из бюджета Волгоградской области на финансовое обеспечение дорожной деятельностью в отношении автомобильных дорог общего пользования  местного значения вне границ населённых пунктов в границах Котельниковского городского поселения</t>
  </si>
  <si>
    <t>3.</t>
  </si>
  <si>
    <t>РАСХОДЫ всего:</t>
  </si>
  <si>
    <t>Проектирование, строительство, модернизация и реконструкция автомобильных дорог и искусственных сооружений на них</t>
  </si>
  <si>
    <t>Капитальный ремонт автомобильных дорог и искусственных сооружений на них</t>
  </si>
  <si>
    <t>Текущий ремонт автомобильных дорог и искусственных сооружений на них</t>
  </si>
  <si>
    <t>Содержание автомобильных дорог общего пользования местного значения и искусственных  сооружений на 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</si>
</sst>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49" fontId="2" fillId="0" borderId="0" xfId="0" applyNumberFormat="1" applyFont="1"/>
    <xf numFmtId="49" fontId="15" fillId="11" borderId="5" xfId="0" applyNumberFormat="1" applyFont="1" applyFill="1" applyBorder="1" applyAlignment="1">
      <alignment horizontal="center" wrapText="1"/>
    </xf>
    <xf numFmtId="2" fontId="6" fillId="12" borderId="5" xfId="0" applyNumberFormat="1" applyFont="1" applyFill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164" fontId="16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16" fontId="15" fillId="0" borderId="25" xfId="0" applyNumberFormat="1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16" fontId="23" fillId="0" borderId="2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6" fillId="0" borderId="2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3" fillId="0" borderId="26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workbookViewId="0">
      <selection activeCell="L40" sqref="L40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334</v>
      </c>
      <c r="B16" s="131"/>
      <c r="C16" s="131"/>
      <c r="D16" s="131"/>
      <c r="E16" s="131"/>
      <c r="F16" s="232" t="s">
        <v>335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336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337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247" t="s">
        <v>210</v>
      </c>
      <c r="B40" s="247"/>
      <c r="C40" s="247"/>
      <c r="D40" s="247"/>
      <c r="E40" s="247"/>
      <c r="F40" s="247"/>
      <c r="G40" s="247"/>
      <c r="H40" s="247"/>
      <c r="I40" s="247"/>
    </row>
    <row r="41" spans="1:9" x14ac:dyDescent="0.3">
      <c r="A41" s="248" t="s">
        <v>338</v>
      </c>
      <c r="B41" s="247"/>
      <c r="C41" s="247"/>
      <c r="D41" s="247"/>
      <c r="E41" s="247"/>
      <c r="F41" s="247"/>
      <c r="G41" s="247"/>
      <c r="H41" s="247"/>
      <c r="I41" s="247"/>
    </row>
    <row r="42" spans="1:9" x14ac:dyDescent="0.3">
      <c r="A42" s="248" t="s">
        <v>339</v>
      </c>
      <c r="B42" s="247"/>
      <c r="C42" s="247"/>
      <c r="D42" s="247"/>
      <c r="E42" s="247"/>
      <c r="F42" s="247"/>
      <c r="G42" s="247"/>
      <c r="H42" s="247"/>
      <c r="I42" s="247"/>
    </row>
    <row r="43" spans="1:9" x14ac:dyDescent="0.3">
      <c r="A43" s="248" t="s">
        <v>327</v>
      </c>
      <c r="B43" s="247"/>
      <c r="C43" s="247"/>
      <c r="D43" s="247"/>
      <c r="E43" s="247"/>
      <c r="F43" s="247"/>
      <c r="G43" s="247"/>
      <c r="H43" s="247"/>
      <c r="I43" s="247"/>
    </row>
    <row r="44" spans="1:9" x14ac:dyDescent="0.3">
      <c r="A44" s="247" t="s">
        <v>214</v>
      </c>
      <c r="B44" s="247"/>
      <c r="C44" s="247"/>
      <c r="D44" s="247"/>
      <c r="E44" s="247"/>
      <c r="F44" s="247"/>
      <c r="G44" s="247"/>
      <c r="H44" s="247"/>
      <c r="I44" s="247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4"/>
  <sheetViews>
    <sheetView workbookViewId="0">
      <selection activeCell="C64" sqref="C64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66" t="s">
        <v>229</v>
      </c>
      <c r="B9" s="266"/>
      <c r="C9" s="266"/>
      <c r="D9" s="266"/>
      <c r="E9" s="266"/>
    </row>
    <row r="10" spans="1:5" ht="15" thickBot="1" x14ac:dyDescent="0.35">
      <c r="A10" s="267" t="s">
        <v>230</v>
      </c>
      <c r="B10" s="269" t="s">
        <v>231</v>
      </c>
      <c r="C10" s="271" t="s">
        <v>2</v>
      </c>
      <c r="D10" s="272"/>
      <c r="E10" s="273"/>
    </row>
    <row r="11" spans="1:5" ht="15" thickBot="1" x14ac:dyDescent="0.35">
      <c r="A11" s="268"/>
      <c r="B11" s="270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195787.7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67" t="s">
        <v>238</v>
      </c>
      <c r="B16" s="269" t="s">
        <v>239</v>
      </c>
      <c r="C16" s="267">
        <v>4720.6000000000004</v>
      </c>
      <c r="D16" s="267">
        <v>3777.6</v>
      </c>
      <c r="E16" s="267">
        <v>5226.3999999999996</v>
      </c>
    </row>
    <row r="17" spans="1:5" ht="82.8" customHeight="1" thickBot="1" x14ac:dyDescent="0.35">
      <c r="A17" s="268"/>
      <c r="B17" s="270"/>
      <c r="C17" s="268"/>
      <c r="D17" s="268"/>
      <c r="E17" s="268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316</v>
      </c>
      <c r="B23" s="228" t="s">
        <v>317</v>
      </c>
      <c r="C23" s="222">
        <v>1193.7</v>
      </c>
      <c r="D23" s="226">
        <v>0</v>
      </c>
      <c r="E23" s="226">
        <v>0</v>
      </c>
    </row>
    <row r="24" spans="1:5" ht="109.2" customHeight="1" thickBot="1" x14ac:dyDescent="0.35">
      <c r="A24" s="223" t="s">
        <v>318</v>
      </c>
      <c r="B24" s="229" t="s">
        <v>319</v>
      </c>
      <c r="C24" s="224">
        <v>1193.7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74" t="s">
        <v>269</v>
      </c>
      <c r="B35" s="276" t="s">
        <v>270</v>
      </c>
      <c r="C35" s="278">
        <v>7150</v>
      </c>
      <c r="D35" s="278">
        <v>7150</v>
      </c>
      <c r="E35" s="278">
        <v>7650</v>
      </c>
    </row>
    <row r="36" spans="1:5" ht="58.8" customHeight="1" thickBot="1" x14ac:dyDescent="0.35">
      <c r="A36" s="275"/>
      <c r="B36" s="277"/>
      <c r="C36" s="279"/>
      <c r="D36" s="279"/>
      <c r="E36" s="279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6">
        <f>C50+C52+C56+C60+C62</f>
        <v>142557.40000000002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6">
        <f>C50+C52+C56+C60+C62</f>
        <v>142557.40000000002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C57+C58+C59</f>
        <v>29678.9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30">
        <v>21082.7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111" thickBot="1" x14ac:dyDescent="0.35">
      <c r="A59" s="223" t="s">
        <v>311</v>
      </c>
      <c r="B59" s="229" t="s">
        <v>331</v>
      </c>
      <c r="C59" s="230">
        <v>20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314</v>
      </c>
      <c r="C60" s="226">
        <v>8486.2999999999993</v>
      </c>
      <c r="D60" s="226">
        <v>0</v>
      </c>
      <c r="E60" s="226">
        <v>0</v>
      </c>
    </row>
    <row r="61" spans="1:5" ht="83.4" thickBot="1" x14ac:dyDescent="0.35">
      <c r="A61" s="223" t="s">
        <v>302</v>
      </c>
      <c r="B61" s="229" t="s">
        <v>314</v>
      </c>
      <c r="C61" s="224">
        <v>8486.2999999999993</v>
      </c>
      <c r="D61" s="230">
        <v>0</v>
      </c>
      <c r="E61" s="230">
        <v>0</v>
      </c>
    </row>
    <row r="62" spans="1:5" ht="55.8" thickBot="1" x14ac:dyDescent="0.35">
      <c r="A62" s="246" t="s">
        <v>328</v>
      </c>
      <c r="B62" s="228" t="s">
        <v>329</v>
      </c>
      <c r="C62" s="226">
        <v>73399</v>
      </c>
      <c r="D62" s="226">
        <v>0</v>
      </c>
      <c r="E62" s="226">
        <v>0</v>
      </c>
    </row>
    <row r="63" spans="1:5" ht="42" thickBot="1" x14ac:dyDescent="0.35">
      <c r="A63" s="245" t="s">
        <v>330</v>
      </c>
      <c r="B63" s="229" t="s">
        <v>329</v>
      </c>
      <c r="C63" s="230">
        <v>73399</v>
      </c>
      <c r="D63" s="230">
        <v>0</v>
      </c>
      <c r="E63" s="230">
        <v>0</v>
      </c>
    </row>
    <row r="64" spans="1:5" ht="28.2" thickBot="1" x14ac:dyDescent="0.35">
      <c r="A64" s="225" t="s">
        <v>315</v>
      </c>
      <c r="B64" s="228"/>
      <c r="C64" s="226">
        <f>C48+C13</f>
        <v>338345.10000000003</v>
      </c>
      <c r="D64" s="222">
        <v>268134.90000000002</v>
      </c>
      <c r="E64" s="222">
        <v>281379.5</v>
      </c>
    </row>
  </sheetData>
  <mergeCells count="14">
    <mergeCell ref="A35:A36"/>
    <mergeCell ref="B35:B36"/>
    <mergeCell ref="C35:C36"/>
    <mergeCell ref="D35:D36"/>
    <mergeCell ref="E35:E36"/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50" sqref="C50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85" t="s">
        <v>72</v>
      </c>
      <c r="B2" s="285"/>
      <c r="C2" s="285"/>
      <c r="D2" s="285"/>
      <c r="E2" s="285"/>
    </row>
    <row r="3" spans="1:5" ht="15.6" x14ac:dyDescent="0.3">
      <c r="A3" s="285" t="s">
        <v>64</v>
      </c>
      <c r="B3" s="285"/>
      <c r="C3" s="285"/>
      <c r="D3" s="285"/>
      <c r="E3" s="285"/>
    </row>
    <row r="4" spans="1:5" ht="16.8" customHeight="1" x14ac:dyDescent="0.3">
      <c r="A4" s="285" t="s">
        <v>73</v>
      </c>
      <c r="B4" s="285"/>
      <c r="C4" s="285"/>
      <c r="D4" s="285"/>
      <c r="E4" s="285"/>
    </row>
    <row r="5" spans="1:5" ht="15.6" x14ac:dyDescent="0.3">
      <c r="A5" s="285" t="s">
        <v>185</v>
      </c>
      <c r="B5" s="285"/>
      <c r="C5" s="285"/>
      <c r="D5" s="285"/>
      <c r="E5" s="285"/>
    </row>
    <row r="6" spans="1:5" ht="15.6" x14ac:dyDescent="0.3">
      <c r="A6" s="285" t="s">
        <v>186</v>
      </c>
      <c r="B6" s="285"/>
      <c r="C6" s="285"/>
      <c r="D6" s="285"/>
      <c r="E6" s="285"/>
    </row>
    <row r="7" spans="1:5" ht="17.399999999999999" x14ac:dyDescent="0.3">
      <c r="A7" s="24"/>
    </row>
    <row r="8" spans="1:5" ht="17.399999999999999" x14ac:dyDescent="0.3">
      <c r="A8" s="286" t="s">
        <v>74</v>
      </c>
      <c r="B8" s="286"/>
      <c r="C8" s="286"/>
      <c r="D8" s="286"/>
      <c r="E8" s="286"/>
    </row>
    <row r="9" spans="1:5" ht="16.5" customHeight="1" x14ac:dyDescent="0.3">
      <c r="A9" s="286" t="s">
        <v>75</v>
      </c>
      <c r="B9" s="286"/>
      <c r="C9" s="286"/>
      <c r="D9" s="286"/>
      <c r="E9" s="286"/>
    </row>
    <row r="10" spans="1:5" ht="17.399999999999999" x14ac:dyDescent="0.3">
      <c r="A10" s="286" t="s">
        <v>187</v>
      </c>
      <c r="B10" s="286"/>
      <c r="C10" s="286"/>
      <c r="D10" s="286"/>
      <c r="E10" s="286"/>
    </row>
    <row r="11" spans="1:5" ht="18" thickBot="1" x14ac:dyDescent="0.35">
      <c r="A11" s="24" t="s">
        <v>76</v>
      </c>
    </row>
    <row r="12" spans="1:5" ht="26.25" customHeight="1" thickBot="1" x14ac:dyDescent="0.35">
      <c r="A12" s="280" t="s">
        <v>0</v>
      </c>
      <c r="B12" s="54"/>
      <c r="C12" s="282" t="s">
        <v>77</v>
      </c>
      <c r="D12" s="283"/>
      <c r="E12" s="284"/>
    </row>
    <row r="13" spans="1:5" ht="16.2" thickBot="1" x14ac:dyDescent="0.35">
      <c r="A13" s="281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43688.3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4132.8999999999996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23790.5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C24+C25+C26</f>
        <v>3539.1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2020.2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577.4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941.5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65298.9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60996.2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3110.3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258998.09999999998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106800.4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24370.3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127827.4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32091.599999999999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32091.599999999999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f>C42</f>
        <v>635.6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635.6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406001.59999999992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7"/>
  <sheetViews>
    <sheetView workbookViewId="0">
      <selection activeCell="E157" sqref="E157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85" t="s">
        <v>169</v>
      </c>
      <c r="B2" s="285"/>
      <c r="C2" s="285"/>
      <c r="D2" s="285"/>
      <c r="E2" s="285"/>
      <c r="F2" s="285"/>
      <c r="G2" s="285"/>
      <c r="H2" s="114"/>
      <c r="I2" s="114"/>
      <c r="J2" s="114"/>
      <c r="K2" s="114"/>
    </row>
    <row r="3" spans="1:11" ht="15" customHeight="1" x14ac:dyDescent="0.3">
      <c r="A3" s="285" t="s">
        <v>64</v>
      </c>
      <c r="B3" s="285"/>
      <c r="C3" s="285"/>
      <c r="D3" s="285"/>
      <c r="E3" s="285"/>
      <c r="F3" s="285"/>
      <c r="G3" s="285"/>
      <c r="H3" s="114"/>
      <c r="I3" s="114"/>
      <c r="J3" s="114"/>
      <c r="K3" s="114"/>
    </row>
    <row r="4" spans="1:11" ht="15" customHeight="1" x14ac:dyDescent="0.3">
      <c r="A4" s="285" t="s">
        <v>73</v>
      </c>
      <c r="B4" s="285"/>
      <c r="C4" s="285"/>
      <c r="D4" s="285"/>
      <c r="E4" s="285"/>
      <c r="F4" s="285"/>
      <c r="G4" s="285"/>
      <c r="H4" s="114"/>
      <c r="I4" s="114"/>
      <c r="J4" s="114"/>
      <c r="K4" s="114"/>
    </row>
    <row r="5" spans="1:11" ht="15" customHeight="1" x14ac:dyDescent="0.3">
      <c r="A5" s="285" t="s">
        <v>189</v>
      </c>
      <c r="B5" s="285"/>
      <c r="C5" s="285"/>
      <c r="D5" s="285"/>
      <c r="E5" s="285"/>
      <c r="F5" s="285"/>
      <c r="G5" s="285"/>
      <c r="H5" s="114"/>
      <c r="I5" s="114"/>
      <c r="J5" s="114"/>
      <c r="K5" s="114"/>
    </row>
    <row r="6" spans="1:11" ht="15" customHeight="1" x14ac:dyDescent="0.3">
      <c r="A6" s="285" t="s">
        <v>186</v>
      </c>
      <c r="B6" s="285"/>
      <c r="C6" s="285"/>
      <c r="D6" s="285"/>
      <c r="E6" s="285"/>
      <c r="F6" s="285"/>
      <c r="G6" s="285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94" t="s">
        <v>190</v>
      </c>
      <c r="B10" s="294"/>
      <c r="C10" s="294"/>
      <c r="D10" s="294"/>
      <c r="E10" s="294"/>
      <c r="F10" s="294"/>
      <c r="G10" s="294"/>
      <c r="H10" s="115"/>
      <c r="I10" s="115"/>
      <c r="J10" s="115"/>
      <c r="K10" s="115"/>
    </row>
    <row r="11" spans="1:11" ht="69.75" customHeight="1" x14ac:dyDescent="0.3">
      <c r="A11" s="83"/>
      <c r="B11" s="63"/>
      <c r="C11" s="280" t="s">
        <v>25</v>
      </c>
      <c r="D11" s="87"/>
      <c r="E11" s="288" t="s">
        <v>2</v>
      </c>
      <c r="F11" s="289"/>
      <c r="G11" s="290"/>
    </row>
    <row r="12" spans="1:11" ht="42" thickBot="1" x14ac:dyDescent="0.35">
      <c r="A12" s="86"/>
      <c r="B12" s="64"/>
      <c r="C12" s="287"/>
      <c r="D12" s="26" t="s">
        <v>26</v>
      </c>
      <c r="E12" s="291"/>
      <c r="F12" s="292"/>
      <c r="G12" s="293"/>
    </row>
    <row r="13" spans="1:11" ht="28.2" thickBot="1" x14ac:dyDescent="0.35">
      <c r="A13" s="84" t="s">
        <v>1</v>
      </c>
      <c r="B13" s="65" t="s">
        <v>0</v>
      </c>
      <c r="C13" s="281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43688.3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4132.8999999999996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 t="s">
        <v>148</v>
      </c>
      <c r="C35" s="12" t="s">
        <v>35</v>
      </c>
      <c r="D35" s="12"/>
      <c r="E35" s="78">
        <f>SUM(E36)</f>
        <v>4132.8999999999996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4132.8999999999996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23790.5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23750.5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4159.5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1107.0999999999999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3539.1000000000004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2020.2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2020.2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2020.2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577.40000000000009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374.1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370.1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941.5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941.5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941.5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65298.9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60996.2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60896.2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60896.2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0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0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3110.3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3110.3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3110.3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258998.1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106800.4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104330.4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104330.4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24370.300000000003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24178.400000000001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15083.2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9095.2000000000007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191.9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191.9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127827.4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6990.2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6990.2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38986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38986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81851.199999999997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2769.3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79081.899999999994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32091.599999999999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32091.599999999999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32091.599999999999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8820.6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20405.599999999999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635.6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635.6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E145+E146</f>
        <v>635.6</v>
      </c>
      <c r="F144" s="78">
        <v>0</v>
      </c>
      <c r="G144" s="78">
        <v>0</v>
      </c>
    </row>
    <row r="145" spans="1:7" ht="16.2" thickBot="1" x14ac:dyDescent="0.35">
      <c r="A145" s="126" t="s">
        <v>332</v>
      </c>
      <c r="B145" s="71" t="s">
        <v>224</v>
      </c>
      <c r="C145" s="1" t="s">
        <v>35</v>
      </c>
      <c r="D145" s="1">
        <v>300</v>
      </c>
      <c r="E145" s="58">
        <v>80</v>
      </c>
      <c r="F145" s="58">
        <v>0</v>
      </c>
      <c r="G145" s="58">
        <v>0</v>
      </c>
    </row>
    <row r="146" spans="1:7" ht="16.2" thickBot="1" x14ac:dyDescent="0.35">
      <c r="A146" s="126" t="s">
        <v>32</v>
      </c>
      <c r="B146" s="71" t="s">
        <v>224</v>
      </c>
      <c r="C146" s="1" t="s">
        <v>35</v>
      </c>
      <c r="D146" s="1">
        <v>800</v>
      </c>
      <c r="E146" s="58">
        <v>555.6</v>
      </c>
      <c r="F146" s="58">
        <v>0</v>
      </c>
      <c r="G146" s="58">
        <v>0</v>
      </c>
    </row>
    <row r="147" spans="1:7" ht="16.2" thickBot="1" x14ac:dyDescent="0.35">
      <c r="A147" s="37" t="s">
        <v>21</v>
      </c>
      <c r="B147" s="69">
        <v>1100</v>
      </c>
      <c r="C147" s="30"/>
      <c r="D147" s="30"/>
      <c r="E147" s="77">
        <f>SUM(E148)</f>
        <v>500</v>
      </c>
      <c r="F147" s="77">
        <f t="shared" ref="F147:G147" si="51">SUM(F148)</f>
        <v>500</v>
      </c>
      <c r="G147" s="77">
        <f t="shared" si="51"/>
        <v>500</v>
      </c>
    </row>
    <row r="148" spans="1:7" ht="33" thickBot="1" x14ac:dyDescent="0.35">
      <c r="A148" s="18" t="s">
        <v>22</v>
      </c>
      <c r="B148" s="70">
        <v>1105</v>
      </c>
      <c r="C148" s="12"/>
      <c r="D148" s="12"/>
      <c r="E148" s="78">
        <f>SUM(E149+E151)</f>
        <v>500</v>
      </c>
      <c r="F148" s="78">
        <f t="shared" ref="F148:G148" si="52">SUM(F149+F151)</f>
        <v>500</v>
      </c>
      <c r="G148" s="78">
        <f t="shared" si="52"/>
        <v>500</v>
      </c>
    </row>
    <row r="149" spans="1:7" ht="49.2" thickBot="1" x14ac:dyDescent="0.35">
      <c r="A149" s="18" t="s">
        <v>113</v>
      </c>
      <c r="B149" s="70">
        <v>1105</v>
      </c>
      <c r="C149" s="12" t="s">
        <v>66</v>
      </c>
      <c r="D149" s="12"/>
      <c r="E149" s="78">
        <f>SUM(E150)</f>
        <v>500</v>
      </c>
      <c r="F149" s="78">
        <f t="shared" ref="F149:G149" si="53">SUM(F150)</f>
        <v>500</v>
      </c>
      <c r="G149" s="78">
        <f t="shared" si="53"/>
        <v>0</v>
      </c>
    </row>
    <row r="150" spans="1:7" ht="31.8" thickBot="1" x14ac:dyDescent="0.35">
      <c r="A150" s="126" t="s">
        <v>31</v>
      </c>
      <c r="B150" s="71">
        <v>1105</v>
      </c>
      <c r="C150" s="1" t="s">
        <v>66</v>
      </c>
      <c r="D150" s="1">
        <v>200</v>
      </c>
      <c r="E150" s="58">
        <v>500</v>
      </c>
      <c r="F150" s="58">
        <v>500</v>
      </c>
      <c r="G150" s="58">
        <v>0</v>
      </c>
    </row>
    <row r="151" spans="1:7" ht="49.2" thickBot="1" x14ac:dyDescent="0.35">
      <c r="A151" s="18" t="s">
        <v>87</v>
      </c>
      <c r="B151" s="70">
        <v>1105</v>
      </c>
      <c r="C151" s="12" t="s">
        <v>35</v>
      </c>
      <c r="D151" s="12"/>
      <c r="E151" s="78">
        <f>SUM(E152)</f>
        <v>0</v>
      </c>
      <c r="F151" s="78">
        <f t="shared" ref="F151:G151" si="54">SUM(F152)</f>
        <v>0</v>
      </c>
      <c r="G151" s="78">
        <f t="shared" si="54"/>
        <v>500</v>
      </c>
    </row>
    <row r="152" spans="1:7" ht="31.8" thickBot="1" x14ac:dyDescent="0.35">
      <c r="A152" s="126" t="s">
        <v>31</v>
      </c>
      <c r="B152" s="71">
        <v>1105</v>
      </c>
      <c r="C152" s="1" t="s">
        <v>35</v>
      </c>
      <c r="D152" s="1">
        <v>200</v>
      </c>
      <c r="E152" s="58">
        <v>0</v>
      </c>
      <c r="F152" s="58">
        <v>0</v>
      </c>
      <c r="G152" s="58">
        <v>500</v>
      </c>
    </row>
    <row r="153" spans="1:7" ht="16.2" thickBot="1" x14ac:dyDescent="0.35">
      <c r="A153" s="37" t="s">
        <v>23</v>
      </c>
      <c r="B153" s="69">
        <v>1200</v>
      </c>
      <c r="C153" s="30"/>
      <c r="D153" s="30"/>
      <c r="E153" s="77">
        <f>SUM(E154)</f>
        <v>500</v>
      </c>
      <c r="F153" s="77">
        <f t="shared" ref="F153:G153" si="55">SUM(F154)</f>
        <v>500</v>
      </c>
      <c r="G153" s="77">
        <f t="shared" si="55"/>
        <v>500</v>
      </c>
    </row>
    <row r="154" spans="1:7" ht="33" thickBot="1" x14ac:dyDescent="0.35">
      <c r="A154" s="18" t="s">
        <v>24</v>
      </c>
      <c r="B154" s="70">
        <v>1204</v>
      </c>
      <c r="C154" s="12"/>
      <c r="D154" s="12"/>
      <c r="E154" s="78">
        <f>SUM(E155)</f>
        <v>500</v>
      </c>
      <c r="F154" s="78">
        <f t="shared" ref="F154:G154" si="56">SUM(F155)</f>
        <v>500</v>
      </c>
      <c r="G154" s="78">
        <f t="shared" si="56"/>
        <v>500</v>
      </c>
    </row>
    <row r="155" spans="1:7" ht="49.2" thickBot="1" x14ac:dyDescent="0.35">
      <c r="A155" s="18" t="s">
        <v>87</v>
      </c>
      <c r="B155" s="70">
        <v>1204</v>
      </c>
      <c r="C155" s="12" t="s">
        <v>35</v>
      </c>
      <c r="D155" s="12"/>
      <c r="E155" s="78">
        <f>SUM(E156)</f>
        <v>500</v>
      </c>
      <c r="F155" s="78">
        <f t="shared" ref="F155:G155" si="57">SUM(F156)</f>
        <v>500</v>
      </c>
      <c r="G155" s="78">
        <f t="shared" si="57"/>
        <v>500</v>
      </c>
    </row>
    <row r="156" spans="1:7" ht="31.8" thickBot="1" x14ac:dyDescent="0.35">
      <c r="A156" s="126" t="s">
        <v>31</v>
      </c>
      <c r="B156" s="71">
        <v>1204</v>
      </c>
      <c r="C156" s="1" t="s">
        <v>35</v>
      </c>
      <c r="D156" s="1">
        <v>200</v>
      </c>
      <c r="E156" s="58">
        <v>500</v>
      </c>
      <c r="F156" s="58">
        <v>500</v>
      </c>
      <c r="G156" s="58">
        <v>500</v>
      </c>
    </row>
    <row r="157" spans="1:7" ht="16.2" thickBot="1" x14ac:dyDescent="0.35">
      <c r="A157" s="6" t="s">
        <v>42</v>
      </c>
      <c r="B157" s="74"/>
      <c r="C157" s="3"/>
      <c r="D157" s="3"/>
      <c r="E157" s="57">
        <f>E153+E147+E142+E135+E127+E93+E72+E48+E15</f>
        <v>406001.6</v>
      </c>
      <c r="F157" s="57">
        <f>SUM(F15+F48+F72+F93+F127+F135+F147+F153)</f>
        <v>268134.89999999997</v>
      </c>
      <c r="G157" s="57">
        <f>SUM(G15+G48+G72+G93+G127+G135+G147+G153)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workbookViewId="0">
      <selection activeCell="F154" sqref="F154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98" t="s">
        <v>193</v>
      </c>
      <c r="B2" s="298"/>
      <c r="C2" s="299"/>
      <c r="D2" s="299"/>
      <c r="E2" s="299"/>
      <c r="F2" s="299"/>
      <c r="G2" s="299"/>
      <c r="H2" s="299"/>
      <c r="I2" s="299"/>
    </row>
    <row r="4" spans="1:9" ht="45.75" customHeight="1" x14ac:dyDescent="0.3">
      <c r="A4" s="300" t="s">
        <v>192</v>
      </c>
      <c r="B4" s="300"/>
      <c r="C4" s="301"/>
      <c r="D4" s="301"/>
      <c r="E4" s="301"/>
      <c r="F4" s="301"/>
      <c r="G4" s="301"/>
      <c r="H4" s="301"/>
      <c r="I4" s="301"/>
    </row>
    <row r="5" spans="1:9" ht="15.75" customHeight="1" x14ac:dyDescent="0.3">
      <c r="H5" s="302"/>
      <c r="I5" s="302"/>
    </row>
    <row r="6" spans="1:9" ht="15" thickBot="1" x14ac:dyDescent="0.35"/>
    <row r="7" spans="1:9" ht="28.5" customHeight="1" x14ac:dyDescent="0.3">
      <c r="A7" s="295" t="s">
        <v>1</v>
      </c>
      <c r="B7" s="295" t="s">
        <v>217</v>
      </c>
      <c r="C7" s="309" t="s">
        <v>0</v>
      </c>
      <c r="D7" s="295" t="s">
        <v>25</v>
      </c>
      <c r="E7" s="295" t="s">
        <v>26</v>
      </c>
      <c r="F7" s="303" t="s">
        <v>2</v>
      </c>
      <c r="G7" s="304"/>
      <c r="H7" s="305"/>
    </row>
    <row r="8" spans="1:9" ht="15" thickBot="1" x14ac:dyDescent="0.35">
      <c r="A8" s="296"/>
      <c r="B8" s="296"/>
      <c r="C8" s="310"/>
      <c r="D8" s="296"/>
      <c r="E8" s="296"/>
      <c r="F8" s="306"/>
      <c r="G8" s="307"/>
      <c r="H8" s="308"/>
    </row>
    <row r="9" spans="1:9" ht="15" thickBot="1" x14ac:dyDescent="0.35">
      <c r="A9" s="297"/>
      <c r="B9" s="297"/>
      <c r="C9" s="311"/>
      <c r="D9" s="297"/>
      <c r="E9" s="297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42140.899999999994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42140.899999999994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4132.8999999999996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4132.8999999999996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4132.8999999999996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23790.5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23750.5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4159.5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1107.0999999999999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3539.1000000000004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2020.2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2020.2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2020.2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577.40000000000009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374.1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370.1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941.5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941.5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941.5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65298.9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60996.2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60896.2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60896.2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0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0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3110.3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3110.3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3110.3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258998.1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106800.4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104330.4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104330.4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24370.300000000003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24178.400000000001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15083.2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9095.2000000000007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191.9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191.9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127827.4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6990.2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6990.2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38986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38986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81851.199999999997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2769.3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79081.899999999994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32091.599999999999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32091.599999999999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32091.599999999999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8820.6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20405.599999999999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F141</f>
        <v>635.6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F142+F143</f>
        <v>635.6</v>
      </c>
      <c r="G141" s="164">
        <v>0</v>
      </c>
      <c r="H141" s="164">
        <v>0</v>
      </c>
    </row>
    <row r="142" spans="1:8" ht="15" thickBot="1" x14ac:dyDescent="0.35">
      <c r="A142" s="149" t="s">
        <v>333</v>
      </c>
      <c r="B142" s="173">
        <v>941</v>
      </c>
      <c r="C142" s="251" t="s">
        <v>224</v>
      </c>
      <c r="D142" s="218" t="s">
        <v>35</v>
      </c>
      <c r="E142" s="218">
        <v>300</v>
      </c>
      <c r="F142" s="166">
        <v>80</v>
      </c>
      <c r="G142" s="166">
        <v>0</v>
      </c>
      <c r="H142" s="166">
        <v>0</v>
      </c>
    </row>
    <row r="143" spans="1:8" ht="15" thickBot="1" x14ac:dyDescent="0.35">
      <c r="A143" s="149" t="s">
        <v>32</v>
      </c>
      <c r="B143" s="137">
        <v>941</v>
      </c>
      <c r="C143" s="165" t="s">
        <v>224</v>
      </c>
      <c r="D143" s="139" t="s">
        <v>35</v>
      </c>
      <c r="E143" s="139">
        <v>800</v>
      </c>
      <c r="F143" s="166">
        <v>555.6</v>
      </c>
      <c r="G143" s="166">
        <v>0</v>
      </c>
      <c r="H143" s="166">
        <v>0</v>
      </c>
    </row>
    <row r="144" spans="1:8" ht="15" thickBot="1" x14ac:dyDescent="0.35">
      <c r="A144" s="183" t="s">
        <v>21</v>
      </c>
      <c r="B144" s="156">
        <v>941</v>
      </c>
      <c r="C144" s="157">
        <v>1100</v>
      </c>
      <c r="D144" s="158"/>
      <c r="E144" s="158"/>
      <c r="F144" s="159">
        <f>SUM(F145)</f>
        <v>500</v>
      </c>
      <c r="G144" s="159">
        <f t="shared" ref="G144:H144" si="51">SUM(G145)</f>
        <v>500</v>
      </c>
      <c r="H144" s="159">
        <f t="shared" si="51"/>
        <v>500</v>
      </c>
    </row>
    <row r="145" spans="1:8" ht="28.2" thickBot="1" x14ac:dyDescent="0.35">
      <c r="A145" s="144" t="s">
        <v>22</v>
      </c>
      <c r="B145" s="137">
        <v>941</v>
      </c>
      <c r="C145" s="146">
        <v>1105</v>
      </c>
      <c r="D145" s="147"/>
      <c r="E145" s="147"/>
      <c r="F145" s="164">
        <f>SUM(F146+F148)</f>
        <v>500</v>
      </c>
      <c r="G145" s="164">
        <f t="shared" ref="G145:H145" si="52">SUM(G146+G148)</f>
        <v>500</v>
      </c>
      <c r="H145" s="164">
        <f t="shared" si="52"/>
        <v>500</v>
      </c>
    </row>
    <row r="146" spans="1:8" ht="69.599999999999994" thickBot="1" x14ac:dyDescent="0.35">
      <c r="A146" s="144" t="s">
        <v>183</v>
      </c>
      <c r="B146" s="156">
        <v>941</v>
      </c>
      <c r="C146" s="163">
        <v>1105</v>
      </c>
      <c r="D146" s="145" t="s">
        <v>66</v>
      </c>
      <c r="E146" s="145"/>
      <c r="F146" s="164">
        <f>SUM(F147)</f>
        <v>500</v>
      </c>
      <c r="G146" s="164">
        <f t="shared" ref="G146:H146" si="53">SUM(G147)</f>
        <v>500</v>
      </c>
      <c r="H146" s="164">
        <f t="shared" si="53"/>
        <v>0</v>
      </c>
    </row>
    <row r="147" spans="1:8" ht="40.200000000000003" thickBot="1" x14ac:dyDescent="0.35">
      <c r="A147" s="149" t="s">
        <v>31</v>
      </c>
      <c r="B147" s="137">
        <v>941</v>
      </c>
      <c r="C147" s="165">
        <v>1105</v>
      </c>
      <c r="D147" s="139" t="s">
        <v>66</v>
      </c>
      <c r="E147" s="139">
        <v>200</v>
      </c>
      <c r="F147" s="166">
        <v>500</v>
      </c>
      <c r="G147" s="166">
        <v>500</v>
      </c>
      <c r="H147" s="166">
        <v>0</v>
      </c>
    </row>
    <row r="148" spans="1:8" ht="55.8" thickBot="1" x14ac:dyDescent="0.35">
      <c r="A148" s="144" t="s">
        <v>87</v>
      </c>
      <c r="B148" s="156">
        <v>941</v>
      </c>
      <c r="C148" s="146">
        <v>1105</v>
      </c>
      <c r="D148" s="147" t="s">
        <v>35</v>
      </c>
      <c r="E148" s="147"/>
      <c r="F148" s="164">
        <f>SUM(F149)</f>
        <v>0</v>
      </c>
      <c r="G148" s="164">
        <f t="shared" ref="G148:H148" si="54">SUM(G149)</f>
        <v>0</v>
      </c>
      <c r="H148" s="164">
        <f t="shared" si="54"/>
        <v>500</v>
      </c>
    </row>
    <row r="149" spans="1:8" ht="40.200000000000003" thickBot="1" x14ac:dyDescent="0.35">
      <c r="A149" s="149" t="s">
        <v>31</v>
      </c>
      <c r="B149" s="137">
        <v>941</v>
      </c>
      <c r="C149" s="165">
        <v>1105</v>
      </c>
      <c r="D149" s="139" t="s">
        <v>35</v>
      </c>
      <c r="E149" s="139">
        <v>200</v>
      </c>
      <c r="F149" s="166">
        <v>0</v>
      </c>
      <c r="G149" s="166">
        <v>0</v>
      </c>
      <c r="H149" s="166">
        <v>500</v>
      </c>
    </row>
    <row r="150" spans="1:8" ht="27" thickBot="1" x14ac:dyDescent="0.35">
      <c r="A150" s="183" t="s">
        <v>23</v>
      </c>
      <c r="B150" s="156">
        <v>941</v>
      </c>
      <c r="C150" s="157">
        <v>1200</v>
      </c>
      <c r="D150" s="158"/>
      <c r="E150" s="158"/>
      <c r="F150" s="159">
        <f>SUM(F151)</f>
        <v>500</v>
      </c>
      <c r="G150" s="159">
        <f t="shared" ref="G150:H152" si="55">SUM(G151)</f>
        <v>500</v>
      </c>
      <c r="H150" s="159">
        <f t="shared" si="55"/>
        <v>500</v>
      </c>
    </row>
    <row r="151" spans="1:8" ht="28.2" thickBot="1" x14ac:dyDescent="0.35">
      <c r="A151" s="144" t="s">
        <v>24</v>
      </c>
      <c r="B151" s="137">
        <v>941</v>
      </c>
      <c r="C151" s="163">
        <v>1204</v>
      </c>
      <c r="D151" s="145"/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55.8" thickBot="1" x14ac:dyDescent="0.35">
      <c r="A152" s="144" t="s">
        <v>87</v>
      </c>
      <c r="B152" s="156">
        <v>941</v>
      </c>
      <c r="C152" s="163">
        <v>1204</v>
      </c>
      <c r="D152" s="145" t="s">
        <v>35</v>
      </c>
      <c r="E152" s="145"/>
      <c r="F152" s="164">
        <f>SUM(F153)</f>
        <v>500</v>
      </c>
      <c r="G152" s="164">
        <f t="shared" si="55"/>
        <v>500</v>
      </c>
      <c r="H152" s="164">
        <f t="shared" si="55"/>
        <v>500</v>
      </c>
    </row>
    <row r="153" spans="1:8" ht="40.200000000000003" thickBot="1" x14ac:dyDescent="0.35">
      <c r="A153" s="149" t="s">
        <v>31</v>
      </c>
      <c r="B153" s="137">
        <v>941</v>
      </c>
      <c r="C153" s="165">
        <v>1204</v>
      </c>
      <c r="D153" s="139" t="s">
        <v>35</v>
      </c>
      <c r="E153" s="139">
        <v>200</v>
      </c>
      <c r="F153" s="166">
        <v>500</v>
      </c>
      <c r="G153" s="166">
        <v>500</v>
      </c>
      <c r="H153" s="166">
        <v>500</v>
      </c>
    </row>
    <row r="154" spans="1:8" ht="15" thickBot="1" x14ac:dyDescent="0.35">
      <c r="A154" s="155" t="s">
        <v>42</v>
      </c>
      <c r="B154" s="156"/>
      <c r="C154" s="202"/>
      <c r="D154" s="156"/>
      <c r="E154" s="156"/>
      <c r="F154" s="178">
        <f>F150+F144+F140+F133+F125+F91+F70+F46+F18+F11</f>
        <v>406001.6</v>
      </c>
      <c r="G154" s="178">
        <f>SUM(G12+G18+G46+G70+G91+G125+G133+G144+G150)</f>
        <v>268134.89999999997</v>
      </c>
      <c r="H154" s="178">
        <f>SUM(H12+H18+H46+H70+H91+H125+H133+H144+H150)</f>
        <v>281379.5</v>
      </c>
    </row>
    <row r="155" spans="1:8" x14ac:dyDescent="0.3">
      <c r="A155" s="136"/>
      <c r="B155" s="203"/>
      <c r="C155" s="203"/>
      <c r="D155" s="136"/>
      <c r="E155" s="136"/>
      <c r="F155" s="136"/>
      <c r="G155" s="136"/>
      <c r="H155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2"/>
  <sheetViews>
    <sheetView workbookViewId="0">
      <selection activeCell="F172" sqref="F172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98" t="s">
        <v>194</v>
      </c>
      <c r="B2" s="298"/>
      <c r="C2" s="298"/>
      <c r="D2" s="298"/>
      <c r="E2" s="298"/>
      <c r="F2" s="298"/>
      <c r="G2" s="298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17" t="s">
        <v>195</v>
      </c>
      <c r="B4" s="318"/>
      <c r="C4" s="318"/>
      <c r="D4" s="318"/>
      <c r="E4" s="318"/>
      <c r="F4" s="318"/>
      <c r="G4" s="318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315" t="s">
        <v>1</v>
      </c>
      <c r="B6" s="315" t="s">
        <v>25</v>
      </c>
      <c r="C6" s="315" t="s">
        <v>43</v>
      </c>
      <c r="D6" s="100" t="s">
        <v>44</v>
      </c>
      <c r="E6" s="312" t="s">
        <v>2</v>
      </c>
      <c r="F6" s="313"/>
      <c r="G6" s="314"/>
    </row>
    <row r="7" spans="1:7" ht="27" thickBot="1" x14ac:dyDescent="0.35">
      <c r="A7" s="316"/>
      <c r="B7" s="316"/>
      <c r="C7" s="316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2020.2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2020.2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2020.2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2020.2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6990.2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6990.2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6990.2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6990.2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374.1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4">
        <f>SUM(E37)</f>
        <v>370.1</v>
      </c>
      <c r="F36" s="94">
        <f t="shared" ref="F36:G36" si="18">SUM(F37)</f>
        <v>160</v>
      </c>
      <c r="G36" s="94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370.1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370.1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941.5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941.5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941.5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941.5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24178.400000000001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15083.2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15083.2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15083.2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9095.2000000000007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9095.2000000000007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9095.2000000000007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38986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38986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38986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38986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60896.2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60896.2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60896.2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60896.2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251966.40000000002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27304.5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8820.6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8820.6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118734.7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4159.5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4159.5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4110.3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3110.3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107099.7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104330.4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2769.3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815.2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0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0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99569.9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79081.899999999994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79081.899999999994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20405.599999999999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20405.599999999999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5542.0999999999995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5240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4132.8999999999996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1107.0999999999999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191.9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191.9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E163+E164</f>
        <v>635.6</v>
      </c>
      <c r="F162" s="219">
        <v>0</v>
      </c>
      <c r="G162" s="219">
        <v>0</v>
      </c>
    </row>
    <row r="163" spans="1:8" ht="16.2" thickBot="1" x14ac:dyDescent="0.35">
      <c r="A163" s="126" t="s">
        <v>332</v>
      </c>
      <c r="B163" s="11" t="s">
        <v>60</v>
      </c>
      <c r="C163" s="11">
        <v>300</v>
      </c>
      <c r="D163" s="105" t="s">
        <v>224</v>
      </c>
      <c r="E163" s="252">
        <v>80</v>
      </c>
      <c r="F163" s="252">
        <v>0</v>
      </c>
      <c r="G163" s="252">
        <v>0</v>
      </c>
    </row>
    <row r="164" spans="1:8" ht="31.8" thickBot="1" x14ac:dyDescent="0.35">
      <c r="A164" s="126" t="s">
        <v>226</v>
      </c>
      <c r="B164" s="11" t="s">
        <v>60</v>
      </c>
      <c r="C164" s="11">
        <v>800</v>
      </c>
      <c r="D164" s="105" t="s">
        <v>224</v>
      </c>
      <c r="E164" s="91">
        <v>555.6</v>
      </c>
      <c r="F164" s="91">
        <v>0</v>
      </c>
      <c r="G164" s="91">
        <v>0</v>
      </c>
    </row>
    <row r="165" spans="1:8" ht="16.2" thickBot="1" x14ac:dyDescent="0.35">
      <c r="A165" s="6" t="s">
        <v>63</v>
      </c>
      <c r="B165" s="3"/>
      <c r="C165" s="3"/>
      <c r="D165" s="74"/>
      <c r="E165" s="57">
        <f>SUM(E9+E13+E21+E25+E32+E39+E43+E50+E57+E64+E68+E72+E79+E86+E99)+E162</f>
        <v>406001.6</v>
      </c>
      <c r="F165" s="57">
        <f t="shared" ref="F165" si="84">SUM(F9+F13+F21+F25+F32+F39+F43+F50+F57+F64+F68+F72+F79+F86+F99)</f>
        <v>268134.90000000002</v>
      </c>
      <c r="G165" s="57">
        <v>281379.5</v>
      </c>
    </row>
    <row r="167" spans="1:8" ht="15.6" x14ac:dyDescent="0.3">
      <c r="A167" s="243"/>
      <c r="B167" s="243"/>
      <c r="C167" s="243"/>
      <c r="D167" s="244"/>
      <c r="E167" s="243"/>
    </row>
    <row r="168" spans="1:8" ht="15.6" x14ac:dyDescent="0.3">
      <c r="A168" s="243"/>
      <c r="B168" s="243"/>
      <c r="C168" s="243"/>
      <c r="D168" s="244"/>
      <c r="E168" s="243"/>
    </row>
    <row r="169" spans="1:8" ht="15.6" x14ac:dyDescent="0.3">
      <c r="A169" s="249"/>
      <c r="B169" s="249"/>
      <c r="C169" s="249"/>
      <c r="D169" s="250"/>
      <c r="E169" s="249"/>
    </row>
    <row r="170" spans="1:8" ht="15.6" x14ac:dyDescent="0.3">
      <c r="A170" s="249"/>
      <c r="B170" s="249"/>
      <c r="C170" s="249"/>
      <c r="D170" s="250"/>
      <c r="E170" s="249"/>
    </row>
    <row r="171" spans="1:8" ht="15.6" x14ac:dyDescent="0.3">
      <c r="A171" s="249"/>
      <c r="B171" s="249"/>
      <c r="C171" s="249"/>
      <c r="D171" s="250"/>
      <c r="E171" s="249"/>
    </row>
    <row r="172" spans="1:8" ht="15.6" x14ac:dyDescent="0.3">
      <c r="A172" s="249"/>
      <c r="B172" s="249"/>
      <c r="C172" s="249"/>
      <c r="D172" s="250"/>
      <c r="E172" s="249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C38" sqref="C38"/>
    </sheetView>
  </sheetViews>
  <sheetFormatPr defaultRowHeight="14.4" x14ac:dyDescent="0.3"/>
  <cols>
    <col min="1" max="1" width="8.77734375" customWidth="1"/>
    <col min="2" max="2" width="20.6640625" customWidth="1"/>
    <col min="3" max="3" width="17.21875" customWidth="1"/>
    <col min="4" max="4" width="15" customWidth="1"/>
    <col min="5" max="5" width="19.6640625" customWidth="1"/>
  </cols>
  <sheetData>
    <row r="1" spans="1:5" x14ac:dyDescent="0.3">
      <c r="C1" s="131" t="s">
        <v>340</v>
      </c>
    </row>
    <row r="2" spans="1:5" x14ac:dyDescent="0.3">
      <c r="C2" s="131" t="s">
        <v>64</v>
      </c>
    </row>
    <row r="3" spans="1:5" x14ac:dyDescent="0.3">
      <c r="C3" s="131" t="s">
        <v>73</v>
      </c>
    </row>
    <row r="4" spans="1:5" x14ac:dyDescent="0.3">
      <c r="C4" s="131" t="s">
        <v>185</v>
      </c>
    </row>
    <row r="5" spans="1:5" x14ac:dyDescent="0.3">
      <c r="C5" s="131" t="s">
        <v>186</v>
      </c>
    </row>
    <row r="6" spans="1:5" x14ac:dyDescent="0.3">
      <c r="A6" s="319" t="s">
        <v>341</v>
      </c>
      <c r="B6" s="319"/>
      <c r="C6" s="319"/>
      <c r="D6" s="319"/>
      <c r="E6" s="319"/>
    </row>
    <row r="7" spans="1:5" x14ac:dyDescent="0.3">
      <c r="A7" s="319"/>
      <c r="B7" s="319"/>
      <c r="C7" s="319"/>
      <c r="D7" s="319"/>
      <c r="E7" s="319"/>
    </row>
    <row r="8" spans="1:5" ht="15" thickBot="1" x14ac:dyDescent="0.35">
      <c r="A8" s="319"/>
      <c r="B8" s="319"/>
      <c r="C8" s="319"/>
      <c r="D8" s="319"/>
      <c r="E8" s="319"/>
    </row>
    <row r="9" spans="1:5" ht="15" thickBot="1" x14ac:dyDescent="0.35">
      <c r="A9" s="320" t="s">
        <v>342</v>
      </c>
      <c r="B9" s="320" t="s">
        <v>343</v>
      </c>
      <c r="C9" s="322" t="s">
        <v>2</v>
      </c>
      <c r="D9" s="323"/>
      <c r="E9" s="324"/>
    </row>
    <row r="10" spans="1:5" ht="32.4" customHeight="1" thickBot="1" x14ac:dyDescent="0.35">
      <c r="A10" s="321"/>
      <c r="B10" s="321"/>
      <c r="C10" s="253" t="s">
        <v>65</v>
      </c>
      <c r="D10" s="253" t="s">
        <v>171</v>
      </c>
      <c r="E10" s="253" t="s">
        <v>188</v>
      </c>
    </row>
    <row r="11" spans="1:5" ht="15" thickBot="1" x14ac:dyDescent="0.35">
      <c r="A11" s="254">
        <v>1</v>
      </c>
      <c r="B11" s="255">
        <v>2</v>
      </c>
      <c r="C11" s="255">
        <v>3</v>
      </c>
      <c r="D11" s="255">
        <v>4</v>
      </c>
      <c r="E11" s="255">
        <v>5</v>
      </c>
    </row>
    <row r="12" spans="1:5" ht="77.400000000000006" customHeight="1" thickBot="1" x14ac:dyDescent="0.35">
      <c r="A12" s="254"/>
      <c r="B12" s="256" t="s">
        <v>344</v>
      </c>
      <c r="C12" s="255">
        <v>550.5</v>
      </c>
      <c r="D12" s="255"/>
      <c r="E12" s="255"/>
    </row>
    <row r="13" spans="1:5" ht="15" thickBot="1" x14ac:dyDescent="0.35">
      <c r="A13" s="257" t="s">
        <v>345</v>
      </c>
      <c r="B13" s="258" t="s">
        <v>346</v>
      </c>
      <c r="C13" s="259">
        <f>C15+C16+C17</f>
        <v>60445.7</v>
      </c>
      <c r="D13" s="253">
        <v>92384.7</v>
      </c>
      <c r="E13" s="253">
        <v>91235.1</v>
      </c>
    </row>
    <row r="14" spans="1:5" ht="27" thickBot="1" x14ac:dyDescent="0.35">
      <c r="A14" s="254"/>
      <c r="B14" s="256" t="s">
        <v>347</v>
      </c>
      <c r="C14" s="255"/>
      <c r="D14" s="255"/>
      <c r="E14" s="255"/>
    </row>
    <row r="15" spans="1:5" ht="144" customHeight="1" thickBot="1" x14ac:dyDescent="0.35">
      <c r="A15" s="254"/>
      <c r="B15" s="256" t="s">
        <v>348</v>
      </c>
      <c r="C15" s="255">
        <v>3526.9</v>
      </c>
      <c r="D15" s="255">
        <v>3777.6</v>
      </c>
      <c r="E15" s="255">
        <v>5226.3999999999996</v>
      </c>
    </row>
    <row r="16" spans="1:5" ht="130.80000000000001" customHeight="1" thickBot="1" x14ac:dyDescent="0.35">
      <c r="A16" s="261"/>
      <c r="B16" s="256" t="s">
        <v>349</v>
      </c>
      <c r="C16" s="262">
        <v>35936.1</v>
      </c>
      <c r="D16" s="262">
        <v>63533</v>
      </c>
      <c r="E16" s="255">
        <v>60934.1</v>
      </c>
    </row>
    <row r="17" spans="1:5" ht="188.4" customHeight="1" thickBot="1" x14ac:dyDescent="0.35">
      <c r="A17" s="261"/>
      <c r="B17" s="256" t="s">
        <v>350</v>
      </c>
      <c r="C17" s="255">
        <v>20982.7</v>
      </c>
      <c r="D17" s="255">
        <v>25074.5</v>
      </c>
      <c r="E17" s="255">
        <v>25074.5</v>
      </c>
    </row>
    <row r="18" spans="1:5" ht="15" thickBot="1" x14ac:dyDescent="0.35">
      <c r="A18" s="263" t="s">
        <v>351</v>
      </c>
      <c r="B18" s="264" t="s">
        <v>352</v>
      </c>
      <c r="C18" s="259">
        <f>C19+C21</f>
        <v>60996.2</v>
      </c>
      <c r="D18" s="253">
        <v>92384.4</v>
      </c>
      <c r="E18" s="253">
        <v>91235.1</v>
      </c>
    </row>
    <row r="19" spans="1:5" ht="91.8" customHeight="1" thickBot="1" x14ac:dyDescent="0.35">
      <c r="A19" s="265"/>
      <c r="B19" s="325" t="s">
        <v>353</v>
      </c>
      <c r="C19" s="262">
        <v>100</v>
      </c>
      <c r="D19" s="262">
        <v>100</v>
      </c>
      <c r="E19" s="262">
        <v>100</v>
      </c>
    </row>
    <row r="20" spans="1:5" ht="58.8" customHeight="1" thickBot="1" x14ac:dyDescent="0.35">
      <c r="A20" s="265"/>
      <c r="B20" s="325" t="s">
        <v>354</v>
      </c>
      <c r="C20" s="255"/>
      <c r="D20" s="255"/>
      <c r="E20" s="255"/>
    </row>
    <row r="21" spans="1:5" ht="53.4" thickBot="1" x14ac:dyDescent="0.35">
      <c r="A21" s="265"/>
      <c r="B21" s="325" t="s">
        <v>355</v>
      </c>
      <c r="C21" s="255">
        <v>60896.2</v>
      </c>
      <c r="D21" s="255">
        <v>92284.7</v>
      </c>
      <c r="E21" s="255">
        <v>91135.1</v>
      </c>
    </row>
    <row r="22" spans="1:5" ht="79.8" thickBot="1" x14ac:dyDescent="0.35">
      <c r="A22" s="261"/>
      <c r="B22" s="256" t="s">
        <v>356</v>
      </c>
      <c r="C22" s="255"/>
      <c r="D22" s="260"/>
      <c r="E22" s="260"/>
    </row>
    <row r="24" spans="1:5" x14ac:dyDescent="0.3">
      <c r="A24" s="131" t="s">
        <v>325</v>
      </c>
      <c r="B24" s="131"/>
      <c r="C24" s="131"/>
      <c r="D24" s="131"/>
      <c r="E24" s="131"/>
    </row>
    <row r="25" spans="1:5" x14ac:dyDescent="0.3">
      <c r="A25" s="131" t="s">
        <v>326</v>
      </c>
      <c r="B25" s="131"/>
      <c r="C25" s="131"/>
      <c r="D25" s="131"/>
      <c r="E25" s="131"/>
    </row>
    <row r="26" spans="1:5" x14ac:dyDescent="0.3">
      <c r="A26" s="133"/>
      <c r="B26" s="133"/>
      <c r="C26" s="133"/>
      <c r="D26" s="133"/>
      <c r="E26" s="133"/>
    </row>
    <row r="27" spans="1:5" x14ac:dyDescent="0.3">
      <c r="A27" s="133" t="s">
        <v>320</v>
      </c>
      <c r="B27" s="133"/>
      <c r="C27" s="133"/>
      <c r="D27" s="133" t="s">
        <v>324</v>
      </c>
      <c r="E27" s="133"/>
    </row>
    <row r="28" spans="1:5" x14ac:dyDescent="0.3">
      <c r="A28" s="133" t="s">
        <v>321</v>
      </c>
      <c r="B28" s="133"/>
      <c r="C28" s="133"/>
      <c r="D28" s="133"/>
      <c r="E28" s="133"/>
    </row>
    <row r="29" spans="1:5" x14ac:dyDescent="0.3">
      <c r="A29" s="133" t="s">
        <v>322</v>
      </c>
      <c r="B29" s="133"/>
      <c r="C29" s="133"/>
      <c r="D29" s="133"/>
      <c r="E29" s="133"/>
    </row>
    <row r="30" spans="1:5" x14ac:dyDescent="0.3">
      <c r="A30" s="133" t="s">
        <v>323</v>
      </c>
      <c r="B30" s="133"/>
      <c r="C30" s="131"/>
      <c r="D30" s="131"/>
    </row>
    <row r="31" spans="1:5" x14ac:dyDescent="0.3">
      <c r="A31" s="131"/>
      <c r="B31" s="131"/>
      <c r="C31" s="131"/>
      <c r="D31" s="131"/>
    </row>
  </sheetData>
  <mergeCells count="4">
    <mergeCell ref="A6:E8"/>
    <mergeCell ref="A9:A10"/>
    <mergeCell ref="B9:B10"/>
    <mergeCell ref="C9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  <vt:lpstr>приложение 10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2025-10-20T08:17:33Z</cp:lastPrinted>
  <dcterms:created xsi:type="dcterms:W3CDTF">2022-09-14T12:35:13Z</dcterms:created>
  <dcterms:modified xsi:type="dcterms:W3CDTF">2025-10-20T08:18:15Z</dcterms:modified>
</cp:coreProperties>
</file>