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К-ТОНКИХ\Desktop\Передвижки\ПЕРЕДВИЖКИ 2025 ГОД\НОЯБРЬ 25.11\"/>
    </mc:Choice>
  </mc:AlternateContent>
  <bookViews>
    <workbookView xWindow="360" yWindow="48" windowWidth="21012" windowHeight="9972" activeTab="5"/>
  </bookViews>
  <sheets>
    <sheet name="1 лист решения" sheetId="12" r:id="rId1"/>
    <sheet name="приложение 3" sheetId="14" r:id="rId2"/>
    <sheet name="приложение 4" sheetId="1" r:id="rId3"/>
    <sheet name="приложение 5 " sheetId="10" r:id="rId4"/>
    <sheet name="приложение 6" sheetId="4" r:id="rId5"/>
    <sheet name="приложение 7" sheetId="3" r:id="rId6"/>
  </sheets>
  <definedNames>
    <definedName name="_GoBack" localSheetId="5">'приложение 7'!#REF!</definedName>
    <definedName name="_Hlk56769920" localSheetId="4">'приложение 6'!#REF!</definedName>
  </definedNames>
  <calcPr calcId="162913"/>
</workbook>
</file>

<file path=xl/calcChain.xml><?xml version="1.0" encoding="utf-8"?>
<calcChain xmlns="http://schemas.openxmlformats.org/spreadsheetml/2006/main">
  <c r="C13" i="14" l="1"/>
  <c r="C49" i="14"/>
  <c r="C16" i="14"/>
  <c r="C18" i="14"/>
  <c r="C52" i="14"/>
  <c r="C28" i="14"/>
  <c r="E162" i="3" l="1"/>
  <c r="F141" i="4"/>
  <c r="F140" i="4" s="1"/>
  <c r="E144" i="10"/>
  <c r="C23" i="1" l="1"/>
  <c r="C56" i="14" l="1"/>
  <c r="E143" i="10" l="1"/>
  <c r="E142" i="10" l="1"/>
  <c r="C48" i="14" l="1"/>
  <c r="C64" i="14" s="1"/>
  <c r="F136" i="3" l="1"/>
  <c r="G136" i="3"/>
  <c r="E136" i="3"/>
  <c r="F138" i="3"/>
  <c r="H152" i="4"/>
  <c r="H151" i="4" s="1"/>
  <c r="H150" i="4" s="1"/>
  <c r="G152" i="4"/>
  <c r="G151" i="4" s="1"/>
  <c r="G150" i="4" s="1"/>
  <c r="F152" i="4"/>
  <c r="F151" i="4" s="1"/>
  <c r="F150" i="4" s="1"/>
  <c r="H148" i="4"/>
  <c r="G148" i="4"/>
  <c r="F148" i="4"/>
  <c r="H146" i="4"/>
  <c r="G146" i="4"/>
  <c r="F146" i="4"/>
  <c r="F145" i="4" s="1"/>
  <c r="F144" i="4" s="1"/>
  <c r="H135" i="4"/>
  <c r="G135" i="4"/>
  <c r="G134" i="4" s="1"/>
  <c r="G133" i="4" s="1"/>
  <c r="F135" i="4"/>
  <c r="F134" i="4" s="1"/>
  <c r="F133" i="4" s="1"/>
  <c r="H134" i="4"/>
  <c r="H133" i="4" s="1"/>
  <c r="H130" i="4"/>
  <c r="G130" i="4"/>
  <c r="F130" i="4"/>
  <c r="H127" i="4"/>
  <c r="G127" i="4"/>
  <c r="G126" i="4" s="1"/>
  <c r="G125" i="4" s="1"/>
  <c r="F127" i="4"/>
  <c r="F126" i="4" s="1"/>
  <c r="F125" i="4" s="1"/>
  <c r="H121" i="4"/>
  <c r="G121" i="4"/>
  <c r="F121" i="4"/>
  <c r="H118" i="4"/>
  <c r="G118" i="4"/>
  <c r="F118" i="4"/>
  <c r="H115" i="4"/>
  <c r="G115" i="4"/>
  <c r="F115" i="4"/>
  <c r="H113" i="4"/>
  <c r="G113" i="4"/>
  <c r="F113" i="4"/>
  <c r="H110" i="4"/>
  <c r="G110" i="4"/>
  <c r="F110" i="4"/>
  <c r="H107" i="4"/>
  <c r="G107" i="4"/>
  <c r="F107" i="4"/>
  <c r="H103" i="4"/>
  <c r="G103" i="4"/>
  <c r="F103" i="4"/>
  <c r="H100" i="4"/>
  <c r="H99" i="4" s="1"/>
  <c r="G100" i="4"/>
  <c r="F100" i="4"/>
  <c r="H96" i="4"/>
  <c r="G96" i="4"/>
  <c r="F96" i="4"/>
  <c r="H93" i="4"/>
  <c r="G93" i="4"/>
  <c r="F93" i="4"/>
  <c r="H92" i="4"/>
  <c r="H89" i="4"/>
  <c r="H88" i="4" s="1"/>
  <c r="G89" i="4"/>
  <c r="G88" i="4" s="1"/>
  <c r="F89" i="4"/>
  <c r="F88" i="4" s="1"/>
  <c r="H84" i="4"/>
  <c r="G84" i="4"/>
  <c r="F84" i="4"/>
  <c r="H81" i="4"/>
  <c r="G81" i="4"/>
  <c r="F81" i="4"/>
  <c r="H79" i="4"/>
  <c r="G79" i="4"/>
  <c r="G78" i="4" s="1"/>
  <c r="F79" i="4"/>
  <c r="H76" i="4"/>
  <c r="H75" i="4" s="1"/>
  <c r="G76" i="4"/>
  <c r="G75" i="4" s="1"/>
  <c r="F76" i="4"/>
  <c r="F75" i="4" s="1"/>
  <c r="H72" i="4"/>
  <c r="H71" i="4" s="1"/>
  <c r="G72" i="4"/>
  <c r="G71" i="4" s="1"/>
  <c r="F72" i="4"/>
  <c r="F71" i="4" s="1"/>
  <c r="H68" i="4"/>
  <c r="G68" i="4"/>
  <c r="F68" i="4"/>
  <c r="H66" i="4"/>
  <c r="G66" i="4"/>
  <c r="G65" i="4" s="1"/>
  <c r="F66" i="4"/>
  <c r="H61" i="4"/>
  <c r="G61" i="4"/>
  <c r="F61" i="4"/>
  <c r="H58" i="4"/>
  <c r="G58" i="4"/>
  <c r="F58" i="4"/>
  <c r="H55" i="4"/>
  <c r="G55" i="4"/>
  <c r="F55" i="4"/>
  <c r="H51" i="4"/>
  <c r="G51" i="4"/>
  <c r="F51" i="4"/>
  <c r="H48" i="4"/>
  <c r="G48" i="4"/>
  <c r="F48" i="4"/>
  <c r="F47" i="4" s="1"/>
  <c r="H42" i="4"/>
  <c r="G42" i="4"/>
  <c r="F42" i="4"/>
  <c r="H38" i="4"/>
  <c r="F38" i="10"/>
  <c r="G38" i="10"/>
  <c r="E38" i="10"/>
  <c r="F32" i="10"/>
  <c r="F31" i="10" s="1"/>
  <c r="G32" i="10"/>
  <c r="G31" i="10" s="1"/>
  <c r="E123" i="10"/>
  <c r="F123" i="10"/>
  <c r="G123" i="10"/>
  <c r="F117" i="10"/>
  <c r="G117" i="10"/>
  <c r="E117" i="10"/>
  <c r="E32" i="10"/>
  <c r="E31" i="10" s="1"/>
  <c r="D32" i="1"/>
  <c r="E32" i="1"/>
  <c r="C32" i="1"/>
  <c r="F70" i="10"/>
  <c r="G70" i="10"/>
  <c r="E70" i="10"/>
  <c r="F57" i="10"/>
  <c r="G57" i="10"/>
  <c r="E57" i="10"/>
  <c r="F63" i="10"/>
  <c r="G63" i="10"/>
  <c r="E63" i="10"/>
  <c r="F60" i="10"/>
  <c r="G60" i="10"/>
  <c r="E60" i="10"/>
  <c r="F155" i="10"/>
  <c r="F154" i="10" s="1"/>
  <c r="F153" i="10" s="1"/>
  <c r="G155" i="10"/>
  <c r="G154" i="10" s="1"/>
  <c r="G153" i="10" s="1"/>
  <c r="E155" i="10"/>
  <c r="E154" i="10" s="1"/>
  <c r="E153" i="10" s="1"/>
  <c r="F149" i="10"/>
  <c r="G149" i="10"/>
  <c r="E149" i="10"/>
  <c r="F151" i="10"/>
  <c r="G151" i="10"/>
  <c r="E151" i="10"/>
  <c r="F137" i="10"/>
  <c r="F136" i="10" s="1"/>
  <c r="G137" i="10"/>
  <c r="G136" i="10" s="1"/>
  <c r="E137" i="10"/>
  <c r="E136" i="10" s="1"/>
  <c r="F129" i="10"/>
  <c r="G129" i="10"/>
  <c r="E129" i="10"/>
  <c r="F132" i="10"/>
  <c r="G132" i="10"/>
  <c r="E132" i="10"/>
  <c r="F120" i="10"/>
  <c r="G120" i="10"/>
  <c r="E120" i="10"/>
  <c r="F115" i="10"/>
  <c r="G115" i="10"/>
  <c r="E115" i="10"/>
  <c r="F112" i="10"/>
  <c r="G112" i="10"/>
  <c r="E112" i="10"/>
  <c r="F109" i="10"/>
  <c r="G109" i="10"/>
  <c r="E109" i="10"/>
  <c r="F105" i="10"/>
  <c r="G105" i="10"/>
  <c r="E105" i="10"/>
  <c r="F102" i="10"/>
  <c r="G102" i="10"/>
  <c r="E102" i="10"/>
  <c r="F98" i="10"/>
  <c r="G98" i="10"/>
  <c r="E98" i="10"/>
  <c r="F95" i="10"/>
  <c r="G95" i="10"/>
  <c r="E95" i="10"/>
  <c r="F91" i="10"/>
  <c r="F90" i="10" s="1"/>
  <c r="G91" i="10"/>
  <c r="G90" i="10" s="1"/>
  <c r="E91" i="10"/>
  <c r="E90" i="10" s="1"/>
  <c r="F86" i="10"/>
  <c r="G86" i="10"/>
  <c r="E86" i="10"/>
  <c r="F83" i="10"/>
  <c r="G83" i="10"/>
  <c r="E83" i="10"/>
  <c r="F81" i="10"/>
  <c r="G81" i="10"/>
  <c r="E81" i="10"/>
  <c r="F78" i="10"/>
  <c r="F77" i="10" s="1"/>
  <c r="G78" i="10"/>
  <c r="G77" i="10" s="1"/>
  <c r="E78" i="10"/>
  <c r="E77" i="10" s="1"/>
  <c r="F74" i="10"/>
  <c r="F73" i="10" s="1"/>
  <c r="G74" i="10"/>
  <c r="G73" i="10" s="1"/>
  <c r="E74" i="10"/>
  <c r="E73" i="10" s="1"/>
  <c r="F68" i="10"/>
  <c r="G68" i="10"/>
  <c r="E68" i="10"/>
  <c r="E67" i="10" s="1"/>
  <c r="F53" i="10"/>
  <c r="G53" i="10"/>
  <c r="E53" i="10"/>
  <c r="F50" i="10"/>
  <c r="G50" i="10"/>
  <c r="E50" i="10"/>
  <c r="F44" i="10"/>
  <c r="G44" i="10"/>
  <c r="E44" i="10"/>
  <c r="G40" i="10"/>
  <c r="F35" i="10"/>
  <c r="F34" i="10" s="1"/>
  <c r="G35" i="10"/>
  <c r="G34" i="10" s="1"/>
  <c r="E35" i="10"/>
  <c r="E34" i="10" s="1"/>
  <c r="F29" i="10"/>
  <c r="F28" i="10" s="1"/>
  <c r="G29" i="10"/>
  <c r="G28" i="10" s="1"/>
  <c r="E29" i="10"/>
  <c r="E28" i="10" s="1"/>
  <c r="F25" i="10"/>
  <c r="F24" i="10" s="1"/>
  <c r="G25" i="10"/>
  <c r="G24" i="10" s="1"/>
  <c r="E25" i="10"/>
  <c r="E24" i="10" s="1"/>
  <c r="F20" i="10"/>
  <c r="F19" i="10" s="1"/>
  <c r="G20" i="10"/>
  <c r="G19" i="10" s="1"/>
  <c r="E20" i="10"/>
  <c r="E19" i="10" s="1"/>
  <c r="F17" i="10"/>
  <c r="F16" i="10" s="1"/>
  <c r="G17" i="10"/>
  <c r="G16" i="10" s="1"/>
  <c r="E17" i="10"/>
  <c r="E16" i="10" s="1"/>
  <c r="E94" i="10" l="1"/>
  <c r="F54" i="4"/>
  <c r="F78" i="4"/>
  <c r="F70" i="4" s="1"/>
  <c r="H47" i="4"/>
  <c r="G92" i="4"/>
  <c r="H106" i="4"/>
  <c r="G145" i="4"/>
  <c r="G144" i="4" s="1"/>
  <c r="H126" i="4"/>
  <c r="H125" i="4" s="1"/>
  <c r="G106" i="4"/>
  <c r="H78" i="4"/>
  <c r="H70" i="4" s="1"/>
  <c r="F99" i="4"/>
  <c r="G37" i="10"/>
  <c r="G15" i="10" s="1"/>
  <c r="G54" i="4"/>
  <c r="F92" i="4"/>
  <c r="G99" i="4"/>
  <c r="H145" i="4"/>
  <c r="H144" i="4" s="1"/>
  <c r="H54" i="4"/>
  <c r="H65" i="4"/>
  <c r="F65" i="4"/>
  <c r="G47" i="4"/>
  <c r="G46" i="4" s="1"/>
  <c r="F106" i="4"/>
  <c r="G70" i="4"/>
  <c r="H91" i="4"/>
  <c r="E37" i="10"/>
  <c r="E15" i="10" s="1"/>
  <c r="E49" i="10"/>
  <c r="F49" i="10"/>
  <c r="F67" i="10"/>
  <c r="G49" i="10"/>
  <c r="G67" i="10"/>
  <c r="F135" i="10"/>
  <c r="F148" i="10"/>
  <c r="F147" i="10" s="1"/>
  <c r="G135" i="10"/>
  <c r="G148" i="10"/>
  <c r="G147" i="10" s="1"/>
  <c r="E128" i="10"/>
  <c r="E127" i="10" s="1"/>
  <c r="E135" i="10"/>
  <c r="E148" i="10"/>
  <c r="E147" i="10" s="1"/>
  <c r="G56" i="10"/>
  <c r="F56" i="10"/>
  <c r="E56" i="10"/>
  <c r="F37" i="10"/>
  <c r="F15" i="10" s="1"/>
  <c r="F80" i="10"/>
  <c r="F72" i="10" s="1"/>
  <c r="G80" i="10"/>
  <c r="G72" i="10" s="1"/>
  <c r="E80" i="10"/>
  <c r="E72" i="10" s="1"/>
  <c r="G94" i="10"/>
  <c r="F94" i="10"/>
  <c r="F101" i="10"/>
  <c r="G101" i="10"/>
  <c r="E101" i="10"/>
  <c r="F108" i="10"/>
  <c r="G108" i="10"/>
  <c r="E108" i="10"/>
  <c r="F128" i="10"/>
  <c r="F127" i="10" s="1"/>
  <c r="G128" i="10"/>
  <c r="G127" i="10" s="1"/>
  <c r="F108" i="3"/>
  <c r="G108" i="3"/>
  <c r="E108" i="3"/>
  <c r="F15" i="3"/>
  <c r="G15" i="3"/>
  <c r="E15" i="3"/>
  <c r="F145" i="3"/>
  <c r="G145" i="3"/>
  <c r="E145" i="3"/>
  <c r="H36" i="4"/>
  <c r="G36" i="4"/>
  <c r="F36" i="4"/>
  <c r="H33" i="4"/>
  <c r="H32" i="4" s="1"/>
  <c r="G33" i="4"/>
  <c r="G32" i="4" s="1"/>
  <c r="F33" i="4"/>
  <c r="F32" i="4" s="1"/>
  <c r="H30" i="4"/>
  <c r="H29" i="4" s="1"/>
  <c r="G30" i="4"/>
  <c r="G29" i="4" s="1"/>
  <c r="F30" i="4"/>
  <c r="F29" i="4" s="1"/>
  <c r="H27" i="4"/>
  <c r="H26" i="4" s="1"/>
  <c r="G27" i="4"/>
  <c r="G26" i="4" s="1"/>
  <c r="F27" i="4"/>
  <c r="F26" i="4" s="1"/>
  <c r="H23" i="4"/>
  <c r="H22" i="4" s="1"/>
  <c r="G23" i="4"/>
  <c r="G22" i="4" s="1"/>
  <c r="F23" i="4"/>
  <c r="F22" i="4" s="1"/>
  <c r="H20" i="4"/>
  <c r="H19" i="4" s="1"/>
  <c r="G20" i="4"/>
  <c r="G19" i="4" s="1"/>
  <c r="F20" i="4"/>
  <c r="F19" i="4" s="1"/>
  <c r="H13" i="4"/>
  <c r="H12" i="4" s="1"/>
  <c r="G13" i="4"/>
  <c r="G12" i="4" s="1"/>
  <c r="G11" i="4" s="1"/>
  <c r="F13" i="4"/>
  <c r="F12" i="4" s="1"/>
  <c r="F11" i="4" s="1"/>
  <c r="C39" i="1"/>
  <c r="D45" i="1"/>
  <c r="E45" i="1"/>
  <c r="C45" i="1"/>
  <c r="D43" i="1"/>
  <c r="E43" i="1"/>
  <c r="C43" i="1"/>
  <c r="D39" i="1"/>
  <c r="E39" i="1"/>
  <c r="D37" i="1"/>
  <c r="E37" i="1"/>
  <c r="C37" i="1"/>
  <c r="D27" i="1"/>
  <c r="E27" i="1"/>
  <c r="C27" i="1"/>
  <c r="D23" i="1"/>
  <c r="E23" i="1"/>
  <c r="D15" i="1"/>
  <c r="E15" i="1"/>
  <c r="C15" i="1"/>
  <c r="F46" i="4" l="1"/>
  <c r="H46" i="4"/>
  <c r="G91" i="4"/>
  <c r="C47" i="1"/>
  <c r="F91" i="4"/>
  <c r="H35" i="4"/>
  <c r="H18" i="4" s="1"/>
  <c r="H17" i="4" s="1"/>
  <c r="E48" i="10"/>
  <c r="F48" i="10"/>
  <c r="G48" i="10"/>
  <c r="G93" i="10"/>
  <c r="F93" i="10"/>
  <c r="E93" i="10"/>
  <c r="G35" i="4"/>
  <c r="G18" i="4" s="1"/>
  <c r="G17" i="4" s="1"/>
  <c r="F35" i="4"/>
  <c r="F18" i="4" s="1"/>
  <c r="H11" i="4"/>
  <c r="E47" i="1"/>
  <c r="D47" i="1"/>
  <c r="F142" i="3"/>
  <c r="G142" i="3"/>
  <c r="F160" i="3"/>
  <c r="G160" i="3"/>
  <c r="E160" i="3"/>
  <c r="F156" i="3"/>
  <c r="G156" i="3"/>
  <c r="E156" i="3"/>
  <c r="F152" i="3"/>
  <c r="G152" i="3"/>
  <c r="E152" i="3"/>
  <c r="F149" i="3"/>
  <c r="G149" i="3"/>
  <c r="E149" i="3"/>
  <c r="E142" i="3"/>
  <c r="F140" i="3"/>
  <c r="G140" i="3"/>
  <c r="E140" i="3"/>
  <c r="G138" i="3"/>
  <c r="E138" i="3"/>
  <c r="F133" i="3"/>
  <c r="G133" i="3"/>
  <c r="E133" i="3"/>
  <c r="F131" i="3"/>
  <c r="G131" i="3"/>
  <c r="E131" i="3"/>
  <c r="F129" i="3"/>
  <c r="G129" i="3"/>
  <c r="E129" i="3"/>
  <c r="F126" i="3"/>
  <c r="G126" i="3"/>
  <c r="E126" i="3"/>
  <c r="F124" i="3"/>
  <c r="G124" i="3"/>
  <c r="E124" i="3"/>
  <c r="F122" i="3"/>
  <c r="G122" i="3"/>
  <c r="E122" i="3"/>
  <c r="F120" i="3"/>
  <c r="G120" i="3"/>
  <c r="E120" i="3"/>
  <c r="F116" i="3"/>
  <c r="G116" i="3"/>
  <c r="E116" i="3"/>
  <c r="F112" i="3"/>
  <c r="G112" i="3"/>
  <c r="E112" i="3"/>
  <c r="F106" i="3"/>
  <c r="G106" i="3"/>
  <c r="E106" i="3"/>
  <c r="F101" i="3"/>
  <c r="G101" i="3"/>
  <c r="E101" i="3"/>
  <c r="F103" i="3"/>
  <c r="G103" i="3"/>
  <c r="E103" i="3"/>
  <c r="F97" i="3"/>
  <c r="F96" i="3" s="1"/>
  <c r="G97" i="3"/>
  <c r="G96" i="3" s="1"/>
  <c r="E97" i="3"/>
  <c r="E96" i="3" s="1"/>
  <c r="F93" i="3"/>
  <c r="F92" i="3" s="1"/>
  <c r="G93" i="3"/>
  <c r="G92" i="3" s="1"/>
  <c r="E93" i="3"/>
  <c r="E92" i="3" s="1"/>
  <c r="F88" i="3"/>
  <c r="F87" i="3" s="1"/>
  <c r="G88" i="3"/>
  <c r="G87" i="3" s="1"/>
  <c r="E88" i="3"/>
  <c r="E87" i="3" s="1"/>
  <c r="F81" i="3"/>
  <c r="F80" i="3" s="1"/>
  <c r="G81" i="3"/>
  <c r="G80" i="3" s="1"/>
  <c r="E81" i="3"/>
  <c r="E80" i="3" s="1"/>
  <c r="F84" i="3"/>
  <c r="F83" i="3" s="1"/>
  <c r="G84" i="3"/>
  <c r="G83" i="3" s="1"/>
  <c r="E84" i="3"/>
  <c r="E83" i="3" s="1"/>
  <c r="F77" i="3"/>
  <c r="F76" i="3" s="1"/>
  <c r="G77" i="3"/>
  <c r="G76" i="3" s="1"/>
  <c r="E77" i="3"/>
  <c r="E76" i="3" s="1"/>
  <c r="F74" i="3"/>
  <c r="F73" i="3" s="1"/>
  <c r="G74" i="3"/>
  <c r="G73" i="3" s="1"/>
  <c r="E74" i="3"/>
  <c r="E73" i="3" s="1"/>
  <c r="F70" i="3"/>
  <c r="F69" i="3" s="1"/>
  <c r="F68" i="3" s="1"/>
  <c r="G70" i="3"/>
  <c r="G69" i="3" s="1"/>
  <c r="G68" i="3" s="1"/>
  <c r="E70" i="3"/>
  <c r="E69" i="3" s="1"/>
  <c r="E68" i="3" s="1"/>
  <c r="F62" i="3"/>
  <c r="F61" i="3" s="1"/>
  <c r="G62" i="3"/>
  <c r="G61" i="3" s="1"/>
  <c r="E62" i="3"/>
  <c r="E61" i="3" s="1"/>
  <c r="F59" i="3"/>
  <c r="F58" i="3" s="1"/>
  <c r="G59" i="3"/>
  <c r="G58" i="3" s="1"/>
  <c r="E59" i="3"/>
  <c r="E58" i="3" s="1"/>
  <c r="F55" i="3"/>
  <c r="F54" i="3" s="1"/>
  <c r="G55" i="3"/>
  <c r="G54" i="3" s="1"/>
  <c r="E55" i="3"/>
  <c r="E54" i="3" s="1"/>
  <c r="F52" i="3"/>
  <c r="F51" i="3" s="1"/>
  <c r="G52" i="3"/>
  <c r="G51" i="3" s="1"/>
  <c r="E52" i="3"/>
  <c r="E51" i="3" s="1"/>
  <c r="F48" i="3"/>
  <c r="F47" i="3" s="1"/>
  <c r="G48" i="3"/>
  <c r="G47" i="3" s="1"/>
  <c r="E48" i="3"/>
  <c r="E47" i="3" s="1"/>
  <c r="F45" i="3"/>
  <c r="F44" i="3" s="1"/>
  <c r="G45" i="3"/>
  <c r="G44" i="3" s="1"/>
  <c r="E45" i="3"/>
  <c r="E44" i="3" s="1"/>
  <c r="F41" i="3"/>
  <c r="F40" i="3" s="1"/>
  <c r="F39" i="3" s="1"/>
  <c r="G41" i="3"/>
  <c r="G40" i="3" s="1"/>
  <c r="G39" i="3" s="1"/>
  <c r="E41" i="3"/>
  <c r="E40" i="3" s="1"/>
  <c r="E39" i="3" s="1"/>
  <c r="F37" i="3"/>
  <c r="F36" i="3" s="1"/>
  <c r="G37" i="3"/>
  <c r="G36" i="3" s="1"/>
  <c r="E37" i="3"/>
  <c r="E36" i="3" s="1"/>
  <c r="F34" i="3"/>
  <c r="F33" i="3" s="1"/>
  <c r="G34" i="3"/>
  <c r="G33" i="3" s="1"/>
  <c r="E34" i="3"/>
  <c r="E33" i="3" s="1"/>
  <c r="F27" i="3"/>
  <c r="F26" i="3" s="1"/>
  <c r="G27" i="3"/>
  <c r="G26" i="3" s="1"/>
  <c r="E27" i="3"/>
  <c r="E26" i="3" s="1"/>
  <c r="F30" i="3"/>
  <c r="F29" i="3" s="1"/>
  <c r="G30" i="3"/>
  <c r="G29" i="3" s="1"/>
  <c r="E30" i="3"/>
  <c r="E29" i="3" s="1"/>
  <c r="F23" i="3"/>
  <c r="F22" i="3" s="1"/>
  <c r="F21" i="3" s="1"/>
  <c r="G23" i="3"/>
  <c r="G22" i="3" s="1"/>
  <c r="G21" i="3" s="1"/>
  <c r="E23" i="3"/>
  <c r="E22" i="3" s="1"/>
  <c r="E21" i="3" s="1"/>
  <c r="F14" i="3"/>
  <c r="G14" i="3"/>
  <c r="E14" i="3"/>
  <c r="F19" i="3"/>
  <c r="F18" i="3" s="1"/>
  <c r="G19" i="3"/>
  <c r="G18" i="3" s="1"/>
  <c r="E19" i="3"/>
  <c r="E18" i="3" s="1"/>
  <c r="G11" i="3"/>
  <c r="G10" i="3" s="1"/>
  <c r="G9" i="3" s="1"/>
  <c r="E157" i="10" l="1"/>
  <c r="F154" i="4"/>
  <c r="G157" i="10"/>
  <c r="F135" i="3"/>
  <c r="G135" i="3"/>
  <c r="E135" i="3"/>
  <c r="F157" i="10"/>
  <c r="F17" i="4"/>
  <c r="F32" i="3"/>
  <c r="E72" i="3"/>
  <c r="G100" i="3"/>
  <c r="G32" i="3"/>
  <c r="E79" i="3"/>
  <c r="G43" i="3"/>
  <c r="E43" i="3"/>
  <c r="F43" i="3"/>
  <c r="G144" i="3"/>
  <c r="F144" i="3"/>
  <c r="E144" i="3"/>
  <c r="E128" i="3"/>
  <c r="F128" i="3"/>
  <c r="G128" i="3"/>
  <c r="F105" i="3"/>
  <c r="G105" i="3"/>
  <c r="E105" i="3"/>
  <c r="F100" i="3"/>
  <c r="E100" i="3"/>
  <c r="G86" i="3"/>
  <c r="E86" i="3"/>
  <c r="F72" i="3"/>
  <c r="G72" i="3"/>
  <c r="G57" i="3"/>
  <c r="E57" i="3"/>
  <c r="F57" i="3"/>
  <c r="E50" i="3"/>
  <c r="E32" i="3"/>
  <c r="E25" i="3"/>
  <c r="E13" i="3"/>
  <c r="F79" i="3"/>
  <c r="G79" i="3"/>
  <c r="F13" i="3"/>
  <c r="F25" i="3"/>
  <c r="F50" i="3"/>
  <c r="G13" i="3"/>
  <c r="G25" i="3"/>
  <c r="G50" i="3"/>
  <c r="F86" i="3"/>
  <c r="H154" i="4" l="1"/>
  <c r="G154" i="4"/>
  <c r="G99" i="3"/>
  <c r="F99" i="3"/>
  <c r="F165" i="3" s="1"/>
  <c r="E99" i="3"/>
  <c r="E165" i="3" s="1"/>
</calcChain>
</file>

<file path=xl/sharedStrings.xml><?xml version="1.0" encoding="utf-8"?>
<sst xmlns="http://schemas.openxmlformats.org/spreadsheetml/2006/main" count="1450" uniqueCount="337">
  <si>
    <t>Раздел, подраздел</t>
  </si>
  <si>
    <t>Наименование</t>
  </si>
  <si>
    <t>Сумма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</si>
  <si>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</si>
  <si>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</si>
  <si>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</si>
  <si>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</si>
  <si>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</si>
  <si>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</si>
  <si>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безопасность и правоохранительная деятельность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</si>
  <si>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</si>
  <si>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</si>
  <si>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</si>
  <si>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</si>
  <si>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</si>
  <si>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Коммунальное хозяйство</t>
  </si>
  <si>
    <t>Благоустройство</t>
  </si>
  <si>
    <t>Образование</t>
  </si>
  <si>
    <t>Молодежная политика</t>
  </si>
  <si>
    <t xml:space="preserve">Культура, кинематография </t>
  </si>
  <si>
    <t>Культура</t>
  </si>
  <si>
    <t>Физическая культура и спорт</t>
  </si>
  <si>
    <t>Другие вопросы в области физической культуры и спорта</t>
  </si>
  <si>
    <t>Средства массовой информации</t>
  </si>
  <si>
    <t>Другие вопросы в области средств массовой информации</t>
  </si>
  <si>
    <t>Целевая статья (муниципальная программа и непрограммное направление деятельности)</t>
  </si>
  <si>
    <t>Группа видов расходов</t>
  </si>
  <si>
    <t>Функционирование высшего должностного лица субъекта РФ и муниципального образования</t>
  </si>
  <si>
    <t>Расходы на выплату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</si>
  <si>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90 0</t>
  </si>
  <si>
    <t>Функционирование высших исполнительных органов государственной  власти субъектов РФ, местных администраций</t>
  </si>
  <si>
    <t>Закупка товаров, работ и услуг для государственных (муниципальных) нужд</t>
  </si>
  <si>
    <t>Иные бюджетные ассигнования</t>
  </si>
  <si>
    <t>Обеспечение деятельности финансовых, налоговых  и таможенных органов и органов финансового (финансово-бюджетного) надзора</t>
  </si>
  <si>
    <t>Межбюджетные трансферты</t>
  </si>
  <si>
    <t>99 0</t>
  </si>
  <si>
    <t>Защита населения и территорий от  чрезвычайных ситуаций природного и техногенного характера, гражданская оборона</t>
  </si>
  <si>
    <t>19 0</t>
  </si>
  <si>
    <t>20 0</t>
  </si>
  <si>
    <t>43 0</t>
  </si>
  <si>
    <t>12 0</t>
  </si>
  <si>
    <t>Культура, кинематография</t>
  </si>
  <si>
    <t>ИТОГО:</t>
  </si>
  <si>
    <t>Группа вида расходов</t>
  </si>
  <si>
    <t>Раздел,</t>
  </si>
  <si>
    <t>подраздел</t>
  </si>
  <si>
    <t>ЖИЛИЩНО-КОММУНАЛЬНОЕ ХОЗЯЙСТВО</t>
  </si>
  <si>
    <t>11 0 00</t>
  </si>
  <si>
    <t>11 0 01</t>
  </si>
  <si>
    <t>ФИЗИЧЕСКАЯ КУЛЬТУРА И СПОРТ</t>
  </si>
  <si>
    <t>12 0 01</t>
  </si>
  <si>
    <t>ОБРАЗОВАНИЕ</t>
  </si>
  <si>
    <t>19 0 00</t>
  </si>
  <si>
    <t>19 0 01</t>
  </si>
  <si>
    <t>НАЦИОНАЛЬНАЯ БЕЗОПАСНОСТЬ И ПРАВООХРАНИТЕЛЬНАЯ ДЕЯТЕЛЬНОСТЬ</t>
  </si>
  <si>
    <t>20 0 00</t>
  </si>
  <si>
    <t>20 0 01</t>
  </si>
  <si>
    <t>43 0 00</t>
  </si>
  <si>
    <t>90 0 00</t>
  </si>
  <si>
    <t>ОБЩЕГОСУДАРСТВЕННЫЕ ВОПРОСЫ</t>
  </si>
  <si>
    <t>99 0 00</t>
  </si>
  <si>
    <t>КУЛЬТУРА, КИНЕМАТОГРАФИЯ</t>
  </si>
  <si>
    <t>СРЕДСТВА МАССОВОЙ ИНФОРМАЦИИ</t>
  </si>
  <si>
    <t>ИТОГО</t>
  </si>
  <si>
    <t>к Решению Совета народных депутатов</t>
  </si>
  <si>
    <t>2025 год</t>
  </si>
  <si>
    <t>11 0</t>
  </si>
  <si>
    <t>28 0</t>
  </si>
  <si>
    <t>НАЦИОНАЛЬНАЯ ЭКОНОМИКА</t>
  </si>
  <si>
    <t>28 0 00</t>
  </si>
  <si>
    <t>28 0 01</t>
  </si>
  <si>
    <t>43 0 02</t>
  </si>
  <si>
    <t>Приложение №4</t>
  </si>
  <si>
    <t>Котельниковского городского поселения</t>
  </si>
  <si>
    <t xml:space="preserve">Распределение бюджетных ассигнований  </t>
  </si>
  <si>
    <t>по разделам и подразделам классификации расходов бюджета поселения</t>
  </si>
  <si>
    <t xml:space="preserve">                                                                                                                                                                               </t>
  </si>
  <si>
    <r>
      <t xml:space="preserve">Сумма </t>
    </r>
    <r>
      <rPr>
        <sz val="12"/>
        <color theme="1"/>
        <rFont val="Times New Roman"/>
        <family val="1"/>
        <charset val="204"/>
      </rPr>
      <t>(тыс. руб.)</t>
    </r>
  </si>
  <si>
    <t>Функционирование законодательных (представительных) органов государственной власти субъектов Российской Федерации и представительных органов муниципальных образований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</si>
  <si>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</si>
  <si>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</si>
  <si>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Сельское хозяйство и рыболовство</t>
  </si>
  <si>
    <t>Транспорт</t>
  </si>
  <si>
    <t>Жилищное хозяйство</t>
  </si>
  <si>
    <t>Совет народных депутатов Котельниковского городского поселения Котельниковского муниципального района Волгоградской области</t>
  </si>
  <si>
    <t>Непрограммные направления обеспечения деятельности  органов муниципальной власти Котельниковского городского поселения</t>
  </si>
  <si>
    <t>Администрация Котельниковского городского поселения Котельниковского муниципального района Волгоградской области</t>
  </si>
  <si>
    <t>Непрограммные расходы органов муниципальной власти Котельниковского городского поселения</t>
  </si>
  <si>
    <t>МП «Развитие и поддержка территориальных общественных самоуправлений в Котельниковском городском поселении на период  2022-2024 годы»</t>
  </si>
  <si>
    <t>03 0</t>
  </si>
  <si>
    <t>04 0</t>
  </si>
  <si>
    <t>29 0</t>
  </si>
  <si>
    <t>МП « Обеспечение мероприятий по гражданской обороне и повышению уровня защиты населения и территории   Котельниковского городского поселения Котельниковского муниципального района Волгоградской области от чрезвычайных ситуаций природного и техногенного характера  2021-2023 гг.»</t>
  </si>
  <si>
    <t>05 0</t>
  </si>
  <si>
    <t>Непрограммные расходы органов муниципальной власти Котельниковского городского  поселения</t>
  </si>
  <si>
    <t>Пожарная безопасность</t>
  </si>
  <si>
    <t>МП «Обеспечение мероприятий по пожарной безопасности на территории Котельниковского городского поселения Котельниковского муниципального района Волгоградской области на 2021-2023 годы»</t>
  </si>
  <si>
    <t>МП «Противодействие экстремизму и профилактика терроризма на территории Котельниковского городского поселения Котельниковского муниципального района Волгоградской области на период 2022-2024 годы»</t>
  </si>
  <si>
    <r>
      <t xml:space="preserve">МП </t>
    </r>
    <r>
      <rPr>
        <b/>
        <i/>
        <sz val="12"/>
        <color theme="1"/>
        <rFont val="Times New Roman"/>
        <family val="1"/>
        <charset val="204"/>
      </rPr>
      <t>«Комплексного развития транспортной инфраструктуры Котельниковского городского поселения  Котельниковского муниципального района Волгоградской области на период 2019-2036г.»</t>
    </r>
  </si>
  <si>
    <t>49 0</t>
  </si>
  <si>
    <t>МП «Реформирование и модернизация муниципального жилищного фонда Котельниковского городского поселения на период 2021-2023 гг.»</t>
  </si>
  <si>
    <t>24 0</t>
  </si>
  <si>
    <t>МП «Реформирование и модернизация коммунального хозяйства Котельниковского городского поселения на период 2021-2023гг.»</t>
  </si>
  <si>
    <t>25 0</t>
  </si>
  <si>
    <t>МП «Энергосбережение и повышение энергетической эффективности Котельниковского городского поселения Котельниковского муниципального района Волгоградской области на период 2021-2023 годы»</t>
  </si>
  <si>
    <t>МП «Озеленение территории Котельниковского городского поселения   Котельниковского муниципального района Волгоградской области на период 2022-2024гг.»</t>
  </si>
  <si>
    <t>31 0</t>
  </si>
  <si>
    <t>МП «Организация и содержание мест захоронения Котельниковского городского поселения на период 2022-2024гг.»</t>
  </si>
  <si>
    <t>32 0</t>
  </si>
  <si>
    <t>МП «Формирование современной городской среды в Котельниковском городском поселении Котельниковского муниципального района Волгоградской области на период 2018-2024 гг.»</t>
  </si>
  <si>
    <t>46 0</t>
  </si>
  <si>
    <t>Предоставление субсидий бюджетным и автономным учреждениям и иным некоммерческим организациям</t>
  </si>
  <si>
    <t>МП «Развитие молодёжной политики на территории Котельниковского городского поселения на период 2021-2023гг.»</t>
  </si>
  <si>
    <t>МП  «Развитие физической культуры и спорта на территории Котельниковского городского поселения на период 2021-2023 гг.»</t>
  </si>
  <si>
    <t>МП «Развитие и поддержка малого и среднего предпринимательства в Котельниковском городском поселении на период 2018-2022 годы»</t>
  </si>
  <si>
    <t>04 0 00</t>
  </si>
  <si>
    <t>04 0 01</t>
  </si>
  <si>
    <t>05 0 00</t>
  </si>
  <si>
    <t>05 0 01</t>
  </si>
  <si>
    <t>12 0 00</t>
  </si>
  <si>
    <t xml:space="preserve"> 12 0 01</t>
  </si>
  <si>
    <t>Защита населения и территорий от  чрезвычайных ситуаций природного и техногенного характера, пожарная безопасность</t>
  </si>
  <si>
    <t>24 0 00</t>
  </si>
  <si>
    <t>24 0 01</t>
  </si>
  <si>
    <t>25 0 00</t>
  </si>
  <si>
    <t>25 0 01</t>
  </si>
  <si>
    <t>Молодёжная политика</t>
  </si>
  <si>
    <t>29 0 00</t>
  </si>
  <si>
    <t>29 0 02</t>
  </si>
  <si>
    <t>46 0 00</t>
  </si>
  <si>
    <t>46 0 01</t>
  </si>
  <si>
    <t>49 0 00</t>
  </si>
  <si>
    <t>49 0 01</t>
  </si>
  <si>
    <t>49 0 02</t>
  </si>
  <si>
    <t>990 00</t>
  </si>
  <si>
    <t>Другие общегосударственные расходы</t>
  </si>
  <si>
    <t>ОБЩЕГОСУДАРСТВЕННЫЕ РАСХОДЫ</t>
  </si>
  <si>
    <t xml:space="preserve">99 0 00 </t>
  </si>
  <si>
    <t>тыс.руб.</t>
  </si>
  <si>
    <t>МП «Комплексное развитие транспортной инфраструктуры Котельниковского городского поселения Котельниковского муниципального района Волгоградской области на период 2019-2036гг.»</t>
  </si>
  <si>
    <t>Обеспечение проведения выборов и референдумов</t>
  </si>
  <si>
    <t>ВСЕГО</t>
  </si>
  <si>
    <t>0100</t>
  </si>
  <si>
    <t>0102</t>
  </si>
  <si>
    <t>0103</t>
  </si>
  <si>
    <t>0104</t>
  </si>
  <si>
    <t>0106</t>
  </si>
  <si>
    <t>0107</t>
  </si>
  <si>
    <t>0111</t>
  </si>
  <si>
    <t>0113</t>
  </si>
  <si>
    <t>0300</t>
  </si>
  <si>
    <t>0309</t>
  </si>
  <si>
    <t>0310</t>
  </si>
  <si>
    <t>0314</t>
  </si>
  <si>
    <t>0400</t>
  </si>
  <si>
    <t>0405</t>
  </si>
  <si>
    <t>0408</t>
  </si>
  <si>
    <t>0409</t>
  </si>
  <si>
    <t>0412</t>
  </si>
  <si>
    <t>0500</t>
  </si>
  <si>
    <t>0501</t>
  </si>
  <si>
    <t>0502</t>
  </si>
  <si>
    <t>0503</t>
  </si>
  <si>
    <t>0700</t>
  </si>
  <si>
    <t>0707</t>
  </si>
  <si>
    <t>0800</t>
  </si>
  <si>
    <t>0801</t>
  </si>
  <si>
    <t>1100</t>
  </si>
  <si>
    <t>Противодействие экстремизму и профилактика терроризма</t>
  </si>
  <si>
    <t>Приложение № 5</t>
  </si>
  <si>
    <t>Непрограммные расходы органов муниципальной власти Котельниковского городлского поселения</t>
  </si>
  <si>
    <t>2026 год</t>
  </si>
  <si>
    <t>0505</t>
  </si>
  <si>
    <t>Другие вопросы в области ЖКХ</t>
  </si>
  <si>
    <t>МП «Энергосбережение и повышение энергетической эффективности Котельниковского городского поселения Котельниковского муниципального района Волгоградской области на период 2024-2026 годы»</t>
  </si>
  <si>
    <t>МП «Реформирование и модернизация коммунального хозяйства Котельниковского городского поселения на период 2024-2026гг.»</t>
  </si>
  <si>
    <t>МП «Реформирование и модернизация муниципального жилищного фонда Котельниковского городского поселения на период 2024-2026 гг.»</t>
  </si>
  <si>
    <t>МП «Развитие транспортной системы и обеспечение безопасности дорожного движения в Котельниковском городском поселении Котельниковского муниципального района Волгоградской области на период 2024-2026 гг.»</t>
  </si>
  <si>
    <t>МП «Обеспечение мероприятий по пожарной безопасности на территории Котельниковского городского поселения Котельниковского муниципального района Волгоградской области на 2024-2026 годы»</t>
  </si>
  <si>
    <t>МП « Обеспечение мероприятий по гражданской обороне и повышению уровня защиты населения и территории   Котельниковского городского поселения Котельниковского муниципального района Волгоградской области от чрезвычайных ситуаций природного и техногенного характера  2024-2026 гг.»</t>
  </si>
  <si>
    <t xml:space="preserve">0МП «Развитие и поддержка малого и среднего предпринимательства в Котельниковском городском поселении на период 2023-2027 годы» </t>
  </si>
  <si>
    <t>МП « Обеспечение мероприятий по гражданской обороне и повышению уровня защиты населения и территории   Котельниковского городского поселения Котельниковского муниципального района Волгоградской области от чрезвычайных ситуаций природного и техногенного характера  2024-2026гг.»</t>
  </si>
  <si>
    <t>МП «Развитие молодёжной политики на территории Котельниковского городского поселения на период 2024-2026гг.»</t>
  </si>
  <si>
    <t>МП  «Развитие физической культуры и спорта на территории Котельниковского городского поселения на период 2024-2026 гг.»</t>
  </si>
  <si>
    <t xml:space="preserve"> </t>
  </si>
  <si>
    <t>«О бюджете поселения на 2025 год и на плановый</t>
  </si>
  <si>
    <t>период 2026 и 2027 годов»</t>
  </si>
  <si>
    <t xml:space="preserve"> на 2025-2027 год        </t>
  </si>
  <si>
    <t>2027 год</t>
  </si>
  <si>
    <t xml:space="preserve"> «О бюджете поселения на 2025 год и на плановый</t>
  </si>
  <si>
    <t>Распределение бюджетных ассигнований по разделам, подразделам, целевым статьям (муниципальным программам сельского поселения и непрограммным направлениям деятельности) и группам видов расходов классификации расходов бюджета поселения  на 2025-2027 год</t>
  </si>
  <si>
    <t>2025год</t>
  </si>
  <si>
    <t>Распределение бюджетных ассигнований по разделам, подразделам, целевым статьям и группам видов расходов бюджета в составе ведомственной структуры расходов бюджета поселения на 2025- 2027 год</t>
  </si>
  <si>
    <t xml:space="preserve">Приложение № 6
к Решению Совета народных депутатов
Котельниковского городского  поселения
«О бюджете поселения на 2025 год и на плановый
период 2026 и 2027 годов»
</t>
  </si>
  <si>
    <t xml:space="preserve">Приложение № 7
к Решению Совета народных депутатов
Котельниковского городского поселения
«О бюджете поселения на 2025 год и на плановый
период 2026 и 2027 годов»
</t>
  </si>
  <si>
    <t>Распределение бюджетных ассигнований по целевым статьям (муниципальным программам и непрограммным направлениям деятельности), группам видов расходов, а также по разделам и подразделам классификации расходов бюджета Котельниковского городского поселения на 2025-2027 год</t>
  </si>
  <si>
    <t>МП «Противодействие экстремизму и профилактика терроризма на территории Котельниковского городского поселения Котельниковского муниципального района Волгоградской области на период 2025-2027 годы»</t>
  </si>
  <si>
    <t>МП «По управлению муниципальным имуществом, по оказанию имущественной поддержки субъектам малого и среднего предпринимательства в Котельниковском городском поселении на 2025-2027 годы»</t>
  </si>
  <si>
    <t>МП «Формирование современной городской среды в Котельниковском городском поселении Котельниковского муниципального района Волгоградской области на период 2018-2030 гг.»</t>
  </si>
  <si>
    <t>РЕШЕНИЕ</t>
  </si>
  <si>
    <t>СОВЕТА НАРОДНЫХ ДЕПУТАТОВ</t>
  </si>
  <si>
    <t>КОТЕЛЬНИКОВСКОГО ГОРОДСКОГО ПОСЕЛЕНИЯ</t>
  </si>
  <si>
    <t>КОТЕЛЬНИКОВСКОГО МУНИЦИПАЛЬНОГО РАЙОНА</t>
  </si>
  <si>
    <t>ВОЛГОГРАДСКОЙ ОБЛАСТИ</t>
  </si>
  <si>
    <t>V СОЗЫВА</t>
  </si>
  <si>
    <t xml:space="preserve">«О внесении изменений в решение </t>
  </si>
  <si>
    <t xml:space="preserve">Совета народных депутатов  </t>
  </si>
  <si>
    <t xml:space="preserve">Котельниковского городского поселения </t>
  </si>
  <si>
    <t xml:space="preserve">«О бюджете Котельниковского городского </t>
  </si>
  <si>
    <t xml:space="preserve">РЕШИЛ:  </t>
  </si>
  <si>
    <t>Утвердить основные характеристики бюджета поселения на 2025 год в следующих размерах:</t>
  </si>
  <si>
    <t>1.     Внести изменения в решение Совета народных депутатов Котельниковского</t>
  </si>
  <si>
    <t>поселения на 2025 год и на плановый период 2026 и 2027 годов»</t>
  </si>
  <si>
    <t xml:space="preserve">городского поселения от 10.12.2024г.  №67/276 «О бюджете Котельниковского городского </t>
  </si>
  <si>
    <t>за счет остатков средств на счетах по учету поступлений, сложившихся на 01.01.2025г.</t>
  </si>
  <si>
    <t>поселения на 2025 год и на плановый период 2026 и 2027 годов», Совет народных депутатов</t>
  </si>
  <si>
    <r>
      <t xml:space="preserve">МП </t>
    </r>
    <r>
      <rPr>
        <b/>
        <i/>
        <sz val="10"/>
        <color theme="1"/>
        <rFont val="Times New Roman"/>
        <family val="1"/>
        <charset val="204"/>
      </rPr>
      <t>«Комплексного развития транспортной инфраструктуры Котельниковского городского поселения  Котельниковского муниципального района Волгоградской области на период 2019-2036г.»</t>
    </r>
  </si>
  <si>
    <t>Ведомство</t>
  </si>
  <si>
    <t>от 10.12.2024г.  № 67/267</t>
  </si>
  <si>
    <t xml:space="preserve">поселения на 2025 год </t>
  </si>
  <si>
    <t>и на плановый период 2026 и 2027 годов»</t>
  </si>
  <si>
    <t>1.1.    Статья 1 п.1 изложить в следующей редакции</t>
  </si>
  <si>
    <t>1000</t>
  </si>
  <si>
    <t>Социальная политика</t>
  </si>
  <si>
    <t>1003</t>
  </si>
  <si>
    <t>Социальное обеспечение насаеления</t>
  </si>
  <si>
    <t>Социальное обеспечение населения</t>
  </si>
  <si>
    <t>СОЦИАЛЬНАЯ ПОЛИТИКА</t>
  </si>
  <si>
    <t>Приложение № 3</t>
  </si>
  <si>
    <t xml:space="preserve">Поступление по налогам, сборам, платежам и поступлений из других бюджетов бюджетной системы Российской Федерации в бюджет поселения на 2025-2027гг. </t>
  </si>
  <si>
    <t>Код бюджетной классификации</t>
  </si>
  <si>
    <t>Наименование доходов</t>
  </si>
  <si>
    <t>000 1 00 00000 00 0000 000</t>
  </si>
  <si>
    <t>НАЛОГОВЫЕ И НЕНАЛОГОВЫЕ ДОХОДЫ</t>
  </si>
  <si>
    <t>000 1 01 00000 00 0000 000</t>
  </si>
  <si>
    <t>НАЛОГИ НА ПРИБЫЛЬ, ДОХОДЫ</t>
  </si>
  <si>
    <t>000 1 01 02000 01 0000 110</t>
  </si>
  <si>
    <t>Налог на доходы физических лиц</t>
  </si>
  <si>
    <t xml:space="preserve">000 1 03 00000 00 0000 000 </t>
  </si>
  <si>
    <t>НАЛОГИ НА ТОВАРЫ (РАБОТЫ, УСЛУГИ), РЕАЛИЗУЕМЫЕ НА ТЕРРИТОРИИ РОССИЙСКОЙ ФЕДЕРАЦИИ</t>
  </si>
  <si>
    <t>000 1 03 02000 01 0000 110</t>
  </si>
  <si>
    <t>Акцизы по подакцизным товарам (продукции), производимым на территории Российской Федерации</t>
  </si>
  <si>
    <t>000 1 03 02231 01 0000 110</t>
  </si>
  <si>
    <t>Доходы от уплаты акцизов на дизельное топливо, зачисляемые в консолидированные бюджеты субъектов РФ</t>
  </si>
  <si>
    <t>000 1 03 02241 01 0000 110</t>
  </si>
  <si>
    <t>Доходы от уплаты акцизов на моторные масла для дизельных и (или) карбюраторных (инжекторных) двигателей, зачисляемые в консолидированные бюджеты субъектов РФ</t>
  </si>
  <si>
    <t>000 1 03 02251 01 0000 110</t>
  </si>
  <si>
    <t>Доходы от уплаты акцизов на автомобильный бензин, производимый на территории РФ, зачисляемые в консолидированные бюджеты субъектов РФ</t>
  </si>
  <si>
    <t>000 1 03 02261 01 0000 110</t>
  </si>
  <si>
    <t>Доходы от уплаты акцизов на прямогонный бензин, производимый на территории РФ, зачисляемые в консолидированные бюджеты субъектов РФ</t>
  </si>
  <si>
    <t>000 1 05 00000 00 0000 000</t>
  </si>
  <si>
    <t>НАЛОГИ НА СОВОКУПНЫЙ ДОХОД</t>
  </si>
  <si>
    <t>000 1 05 03000 01 0000 110</t>
  </si>
  <si>
    <t>Единый сельскохозяйственный налог</t>
  </si>
  <si>
    <t>000 1 05 03010 01 0000 110</t>
  </si>
  <si>
    <t>000 1 06 00000 00 0000 000</t>
  </si>
  <si>
    <t>НАЛОГИ НА ИМУЩЕСТВО</t>
  </si>
  <si>
    <t>000 1 06 01000 00 0000 110</t>
  </si>
  <si>
    <t>Налог на имущество физических лиц</t>
  </si>
  <si>
    <t>000 1 06 01030 13 0000 110</t>
  </si>
  <si>
    <t>Налог на имущество физических лиц, взимаемый по ставкам, применяемым к объектам налогообложения, расположенных в границах городских поселений</t>
  </si>
  <si>
    <t>000 1 06 06000 00 0000 110</t>
  </si>
  <si>
    <t>Земельный налог</t>
  </si>
  <si>
    <t>000 1 06 06033 13 0000 110</t>
  </si>
  <si>
    <t>Земельный налог с организаций, обладающих земельным участком, расположенным в границах городских поселений</t>
  </si>
  <si>
    <t>000 1 06 06043 13 0000 110</t>
  </si>
  <si>
    <t>Земельный налог с физических лиц, обладающих земельным участком, расположенным в границах городских поселений</t>
  </si>
  <si>
    <t>000 1 11 00000 00 0000 000</t>
  </si>
  <si>
    <t>ДОХОДЫ ОТ ИСПОЛЬЗОВАНИЯ ИМУЩЕСТВА, НАХОДЯЩЕГОСЯ В ГОСУДАРСТВЕННОЙ И МУНИЦИПАЛЬНОЙ СОБСТВЕННОСТИ</t>
  </si>
  <si>
    <t>000 1 11 05000 00 0000 120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</si>
  <si>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</si>
  <si>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</si>
  <si>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</si>
  <si>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000 1 11 05013 13 0000 120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</si>
  <si>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</si>
  <si>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000 1 11 05030 00 0000 120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</si>
  <si>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</si>
  <si>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000 1 11 05035 13 0000 120</t>
  </si>
  <si>
    <t>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бюджетных и автономных учреждений)</t>
  </si>
  <si>
    <t>000 1 14 00000 00 0000 000</t>
  </si>
  <si>
    <t>ДОХОДЫ ОТ ПРОДАЖИ МАТЕРИАЛЬНЫХ И  НЕМАТЕРИАЛЬНЫХ   АКТИВОВ</t>
  </si>
  <si>
    <t>000 1 14 06000 00 0000 000</t>
  </si>
  <si>
    <t>Доходы от продажи земельных участков, находящихся в  государственной  и  муниципальной собственности (за    исключением  земельных участков бюджетных и автономных учреждений)</t>
  </si>
  <si>
    <t>000 1 14 06013 13 0000 430</t>
  </si>
  <si>
    <t>Доходы от продажи земельных участков,  государственная  собственность  на  которые  не разграничена и которые  расположены  в  границах  городских поселений</t>
  </si>
  <si>
    <t>000 1 16 00000 00 0000 000</t>
  </si>
  <si>
    <t>ШТРАФЫ, САНКЦИИ, ВОЗМЕЩЕНИЕ УЩЕРБА</t>
  </si>
  <si>
    <t>000 1 16 18000 02 0000 140</t>
  </si>
  <si>
    <t>Доходы от сумм пеней, предусмотренных законодательством Российской Федерации о налогах и сборах, подлежащие зачислению в бюджеты субъектов Российской Федерации по нормативу, установленному Бюджетным кодексом Российской Федерации, распределяемые Федеральным казначейством между бюджетами субъектов Российской Федерации в соответствии с федеральным законом о федеральном бюджете</t>
  </si>
  <si>
    <t>000 1 17 00000 00 0000 000</t>
  </si>
  <si>
    <t>ПРОЧИЕ НЕНАЛОГОВЫЕ ДОХОДЫ</t>
  </si>
  <si>
    <t>000 1 17 05050 13 0000 180</t>
  </si>
  <si>
    <t>Прочие неналоговые доходы бюджетов городских поселений</t>
  </si>
  <si>
    <t>000 2 00 00000 00 0000 000</t>
  </si>
  <si>
    <t>БЕЗВОЗМЕЗДНЫЕ ПОСТУПЛЕНИЯ</t>
  </si>
  <si>
    <t>000 2 02 00000 00 0000 000</t>
  </si>
  <si>
    <t>БЕЗВОЗМЕЗДНЫЕ ПОСТУПЛЕНИЯ ОТ ДРУГИХ БЮДЖЕТОВ БЮДЖЕТНОЙ СИСТЕМЫ РФ</t>
  </si>
  <si>
    <t>000 2 02 10000 00 0000 150</t>
  </si>
  <si>
    <t>Дотации бюджетам субъектов РФ и муниципальных образований</t>
  </si>
  <si>
    <t>000 2 02 15001 13 0000 150</t>
  </si>
  <si>
    <t>Дотации бюджетам городских поселений на выравнивание бюджетной обеспеченности из бюджета субъекта Российской Федерации</t>
  </si>
  <si>
    <t>000 2 02 20000 00 0000 150</t>
  </si>
  <si>
    <t>000 2 02 25555 13 0000 150</t>
  </si>
  <si>
    <t>000 2 02 30000 00 0000 150</t>
  </si>
  <si>
    <t>Субвенции бюджетам субъектов РФ и муниципальных образований</t>
  </si>
  <si>
    <t>000 2 02 30024 13 0000 150</t>
  </si>
  <si>
    <t>Субвенция бюджетам городских поселений  на осуществление полномочий ВО по установлению регулируемых тарифов на регулярные перевозки по муниципальным маршрутам</t>
  </si>
  <si>
    <t>Субвенция на реализацию ЗВО от 02 декабря 2008 г. №1792-ОД «О наделении органов местного самоуправления муниципальных образований в Волгоградской области государственными полномочиями по организационному обеспечению деятельности административных комиссий»</t>
  </si>
  <si>
    <t>Субвенция на осуществление полномочий Волгоградской области, переданных органам местного самоуправления по предупреждению и ликвидации болезней животных, их лечению, защите населения от болезней, общих для человека и животных, в части реконструкции и содержания скотомогильников (биометрических ям)</t>
  </si>
  <si>
    <t>000 2 02 40000 00 0000 150</t>
  </si>
  <si>
    <t>Иные межбюджетные трансферты</t>
  </si>
  <si>
    <t>000 2 02 49999 13 0000 150</t>
  </si>
  <si>
    <t>Прочие межбюджетные трансферты, передаваемые бюджетам городских поселений (мероприятия в сфере дорожной деятельности)</t>
  </si>
  <si>
    <t>Прочие межбюджетные трансферты, передаваемые бюджетам городских поселений (содержание объектов благоустройства)</t>
  </si>
  <si>
    <t>Субсидии бюджетам городских поселений на реализацию программ формирования современной городской среды</t>
  </si>
  <si>
    <t>ИТОГО ДОХОДОВ</t>
  </si>
  <si>
    <t>000 1 03 00000 00 0000 000</t>
  </si>
  <si>
    <t>ТУРИСТИЧЕСКИЙ НАЛОГ</t>
  </si>
  <si>
    <t>000 1 03 03000 01 0000 110</t>
  </si>
  <si>
    <t>Туристический налог</t>
  </si>
  <si>
    <t>городского поселения</t>
  </si>
  <si>
    <t>000 2 07 00000 00 0000 150</t>
  </si>
  <si>
    <t>Прочие безвозмездные поступления в бюджеты городских поселений</t>
  </si>
  <si>
    <t>000 2 07 05030 13 0000 150</t>
  </si>
  <si>
    <t>Прочие межбюджетные трансферты, передаваемые бюджетам городских поселений (инициативное бюджетирование, средства населения)</t>
  </si>
  <si>
    <t>Иные выплаты населению</t>
  </si>
  <si>
    <t xml:space="preserve">Иные выплаты населению </t>
  </si>
  <si>
    <t xml:space="preserve">«25» ноября 2025г.                                                                                     </t>
  </si>
  <si>
    <t>№88/365</t>
  </si>
  <si>
    <t>№3445-03 с просьбой о внесении изменений в решение Совета народных депутатов Котельниковского</t>
  </si>
  <si>
    <t xml:space="preserve">Рассмотрев письмо Администрации Котельниковского городского поселения от 07.11.2025г. </t>
  </si>
  <si>
    <t>прогнозируемый общий объем доходов бюджета поселения в сумме 338 148,8 тыс. рублей;</t>
  </si>
  <si>
    <t>общий объем расходов бюджета поселения в сумме 405 878,5 тыс. рублей;</t>
  </si>
  <si>
    <t xml:space="preserve">прогнозируемый дефицит бюджета поселения в сумме 67 729,7 тыс. рублей </t>
  </si>
  <si>
    <t>Председатель Совета народных</t>
  </si>
  <si>
    <t xml:space="preserve">депутатов Котельниковского </t>
  </si>
  <si>
    <t>С.Г. Кувикова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</si>
</sst>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CCC0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06">
    <xf numFmtId="0" fontId="0" fillId="0" borderId="0" xfId="0"/>
    <xf numFmtId="0" fontId="1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49" fontId="0" fillId="0" borderId="0" xfId="0" applyNumberFormat="1"/>
    <xf numFmtId="0" fontId="2" fillId="0" borderId="2" xfId="0" applyFont="1" applyBorder="1" applyAlignment="1">
      <alignment vertical="top" wrapText="1"/>
    </xf>
    <xf numFmtId="0" fontId="6" fillId="0" borderId="5" xfId="0" applyFont="1" applyBorder="1" applyAlignment="1">
      <alignment horizontal="center" wrapText="1"/>
    </xf>
    <xf numFmtId="0" fontId="5" fillId="2" borderId="2" xfId="0" applyFont="1" applyFill="1" applyBorder="1" applyAlignment="1">
      <alignment vertical="top" wrapText="1"/>
    </xf>
    <xf numFmtId="0" fontId="7" fillId="0" borderId="5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1" fillId="0" borderId="2" xfId="0" applyFont="1" applyBorder="1" applyAlignment="1">
      <alignment wrapText="1"/>
    </xf>
    <xf numFmtId="0" fontId="4" fillId="3" borderId="5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vertical="top" wrapText="1"/>
    </xf>
    <xf numFmtId="0" fontId="5" fillId="0" borderId="5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0" fillId="0" borderId="5" xfId="0" applyBorder="1" applyAlignment="1">
      <alignment vertical="top" wrapText="1"/>
    </xf>
    <xf numFmtId="0" fontId="8" fillId="0" borderId="13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3" fillId="3" borderId="5" xfId="0" applyFont="1" applyFill="1" applyBorder="1" applyAlignment="1">
      <alignment horizontal="center" vertical="top" wrapText="1"/>
    </xf>
    <xf numFmtId="0" fontId="2" fillId="5" borderId="5" xfId="0" applyFont="1" applyFill="1" applyBorder="1" applyAlignment="1">
      <alignment horizontal="center" vertical="top" wrapText="1"/>
    </xf>
    <xf numFmtId="0" fontId="1" fillId="5" borderId="5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1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2" fillId="5" borderId="2" xfId="0" applyFont="1" applyFill="1" applyBorder="1" applyAlignment="1">
      <alignment vertical="top" wrapText="1"/>
    </xf>
    <xf numFmtId="0" fontId="3" fillId="4" borderId="2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vertical="top" wrapText="1"/>
    </xf>
    <xf numFmtId="0" fontId="9" fillId="4" borderId="5" xfId="0" applyFont="1" applyFill="1" applyBorder="1" applyAlignment="1">
      <alignment horizontal="center" vertical="top" wrapText="1"/>
    </xf>
    <xf numFmtId="0" fontId="9" fillId="3" borderId="5" xfId="0" applyFont="1" applyFill="1" applyBorder="1" applyAlignment="1">
      <alignment horizontal="center" vertical="top" wrapText="1"/>
    </xf>
    <xf numFmtId="0" fontId="11" fillId="0" borderId="2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4" fillId="3" borderId="2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top" wrapText="1"/>
    </xf>
    <xf numFmtId="0" fontId="3" fillId="7" borderId="5" xfId="0" applyFont="1" applyFill="1" applyBorder="1" applyAlignment="1">
      <alignment horizontal="center" vertical="top" wrapText="1"/>
    </xf>
    <xf numFmtId="0" fontId="5" fillId="7" borderId="5" xfId="0" applyFont="1" applyFill="1" applyBorder="1" applyAlignment="1">
      <alignment horizontal="center" vertical="top" wrapText="1"/>
    </xf>
    <xf numFmtId="0" fontId="12" fillId="0" borderId="0" xfId="0" applyFont="1" applyAlignment="1">
      <alignment horizontal="right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2" fontId="0" fillId="0" borderId="0" xfId="0" applyNumberFormat="1"/>
    <xf numFmtId="0" fontId="1" fillId="0" borderId="2" xfId="0" applyFont="1" applyBorder="1" applyAlignment="1">
      <alignment vertical="top" wrapText="1"/>
    </xf>
    <xf numFmtId="49" fontId="8" fillId="0" borderId="4" xfId="0" applyNumberFormat="1" applyFont="1" applyBorder="1" applyAlignment="1">
      <alignment horizontal="center" vertical="top" wrapText="1"/>
    </xf>
    <xf numFmtId="49" fontId="8" fillId="0" borderId="13" xfId="0" applyNumberFormat="1" applyFont="1" applyBorder="1" applyAlignment="1">
      <alignment horizontal="center" vertical="top" wrapText="1"/>
    </xf>
    <xf numFmtId="49" fontId="8" fillId="0" borderId="5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wrapText="1"/>
    </xf>
    <xf numFmtId="49" fontId="3" fillId="3" borderId="5" xfId="0" applyNumberFormat="1" applyFont="1" applyFill="1" applyBorder="1" applyAlignment="1">
      <alignment horizontal="center" vertical="top" wrapText="1"/>
    </xf>
    <xf numFmtId="49" fontId="2" fillId="3" borderId="5" xfId="0" applyNumberFormat="1" applyFont="1" applyFill="1" applyBorder="1" applyAlignment="1">
      <alignment horizontal="center" vertical="top" wrapText="1"/>
    </xf>
    <xf numFmtId="49" fontId="2" fillId="5" borderId="5" xfId="0" applyNumberFormat="1" applyFont="1" applyFill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3" fillId="4" borderId="5" xfId="0" applyNumberFormat="1" applyFont="1" applyFill="1" applyBorder="1" applyAlignment="1">
      <alignment horizontal="center" vertical="top" wrapText="1"/>
    </xf>
    <xf numFmtId="49" fontId="3" fillId="2" borderId="5" xfId="0" applyNumberFormat="1" applyFont="1" applyFill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top" wrapText="1"/>
    </xf>
    <xf numFmtId="2" fontId="2" fillId="3" borderId="5" xfId="0" applyNumberFormat="1" applyFont="1" applyFill="1" applyBorder="1" applyAlignment="1">
      <alignment horizontal="center" vertical="top" wrapText="1"/>
    </xf>
    <xf numFmtId="2" fontId="3" fillId="3" borderId="5" xfId="0" applyNumberFormat="1" applyFont="1" applyFill="1" applyBorder="1" applyAlignment="1">
      <alignment horizontal="center" vertical="top" wrapText="1"/>
    </xf>
    <xf numFmtId="2" fontId="2" fillId="5" borderId="5" xfId="0" applyNumberFormat="1" applyFont="1" applyFill="1" applyBorder="1" applyAlignment="1">
      <alignment horizontal="center" vertical="top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4" borderId="5" xfId="0" applyNumberFormat="1" applyFont="1" applyFill="1" applyBorder="1" applyAlignment="1">
      <alignment horizontal="center" vertical="top" wrapText="1"/>
    </xf>
    <xf numFmtId="2" fontId="3" fillId="2" borderId="5" xfId="0" applyNumberFormat="1" applyFont="1" applyFill="1" applyBorder="1" applyAlignment="1">
      <alignment horizontal="center" vertical="top" wrapText="1"/>
    </xf>
    <xf numFmtId="0" fontId="2" fillId="0" borderId="14" xfId="0" applyFont="1" applyBorder="1" applyAlignment="1">
      <alignment vertical="top" wrapText="1"/>
    </xf>
    <xf numFmtId="0" fontId="3" fillId="0" borderId="5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0" fontId="8" fillId="0" borderId="7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2" fontId="4" fillId="0" borderId="5" xfId="0" applyNumberFormat="1" applyFont="1" applyBorder="1" applyAlignment="1">
      <alignment horizontal="center" vertical="top" wrapText="1"/>
    </xf>
    <xf numFmtId="2" fontId="6" fillId="0" borderId="5" xfId="0" applyNumberFormat="1" applyFont="1" applyBorder="1" applyAlignment="1">
      <alignment horizontal="center" vertical="top" wrapText="1"/>
    </xf>
    <xf numFmtId="2" fontId="4" fillId="3" borderId="5" xfId="0" applyNumberFormat="1" applyFont="1" applyFill="1" applyBorder="1" applyAlignment="1">
      <alignment horizontal="center" vertical="top" wrapText="1"/>
    </xf>
    <xf numFmtId="2" fontId="5" fillId="0" borderId="5" xfId="0" applyNumberFormat="1" applyFont="1" applyBorder="1" applyAlignment="1">
      <alignment horizontal="center" vertical="top" wrapText="1"/>
    </xf>
    <xf numFmtId="2" fontId="2" fillId="2" borderId="5" xfId="0" applyNumberFormat="1" applyFont="1" applyFill="1" applyBorder="1" applyAlignment="1">
      <alignment horizontal="center" vertical="top" wrapText="1"/>
    </xf>
    <xf numFmtId="2" fontId="1" fillId="2" borderId="5" xfId="0" applyNumberFormat="1" applyFont="1" applyFill="1" applyBorder="1" applyAlignment="1">
      <alignment horizontal="center" vertical="top" wrapText="1"/>
    </xf>
    <xf numFmtId="2" fontId="3" fillId="7" borderId="5" xfId="0" applyNumberFormat="1" applyFont="1" applyFill="1" applyBorder="1" applyAlignment="1">
      <alignment horizontal="center" vertical="top" wrapText="1"/>
    </xf>
    <xf numFmtId="2" fontId="4" fillId="8" borderId="5" xfId="0" applyNumberFormat="1" applyFont="1" applyFill="1" applyBorder="1" applyAlignment="1">
      <alignment horizontal="center" vertical="top" wrapText="1"/>
    </xf>
    <xf numFmtId="2" fontId="2" fillId="8" borderId="5" xfId="0" applyNumberFormat="1" applyFont="1" applyFill="1" applyBorder="1" applyAlignment="1">
      <alignment horizontal="center" vertical="top" wrapText="1"/>
    </xf>
    <xf numFmtId="2" fontId="5" fillId="7" borderId="5" xfId="0" applyNumberFormat="1" applyFont="1" applyFill="1" applyBorder="1" applyAlignment="1">
      <alignment horizontal="center" vertical="top" wrapText="1"/>
    </xf>
    <xf numFmtId="49" fontId="7" fillId="0" borderId="4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center" wrapText="1"/>
    </xf>
    <xf numFmtId="49" fontId="5" fillId="0" borderId="5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center" vertical="top" wrapText="1"/>
    </xf>
    <xf numFmtId="49" fontId="4" fillId="3" borderId="5" xfId="0" applyNumberFormat="1" applyFont="1" applyFill="1" applyBorder="1" applyAlignment="1">
      <alignment horizontal="center" vertical="top" wrapText="1"/>
    </xf>
    <xf numFmtId="49" fontId="2" fillId="2" borderId="5" xfId="0" applyNumberFormat="1" applyFont="1" applyFill="1" applyBorder="1" applyAlignment="1">
      <alignment horizontal="center" vertical="top" wrapText="1"/>
    </xf>
    <xf numFmtId="49" fontId="1" fillId="2" borderId="5" xfId="0" applyNumberFormat="1" applyFont="1" applyFill="1" applyBorder="1" applyAlignment="1">
      <alignment horizontal="center" vertical="top" wrapText="1"/>
    </xf>
    <xf numFmtId="49" fontId="3" fillId="7" borderId="5" xfId="0" applyNumberFormat="1" applyFont="1" applyFill="1" applyBorder="1" applyAlignment="1">
      <alignment horizontal="center" vertical="top" wrapText="1"/>
    </xf>
    <xf numFmtId="49" fontId="5" fillId="7" borderId="5" xfId="0" applyNumberFormat="1" applyFont="1" applyFill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wrapText="1"/>
    </xf>
    <xf numFmtId="0" fontId="1" fillId="0" borderId="14" xfId="0" applyFont="1" applyBorder="1" applyAlignment="1">
      <alignment vertical="top" wrapText="1"/>
    </xf>
    <xf numFmtId="0" fontId="9" fillId="0" borderId="5" xfId="0" applyFont="1" applyBorder="1" applyAlignment="1">
      <alignment horizontal="center" vertical="top" wrapText="1"/>
    </xf>
    <xf numFmtId="0" fontId="1" fillId="0" borderId="0" xfId="0" applyFont="1" applyAlignment="1"/>
    <xf numFmtId="0" fontId="14" fillId="0" borderId="0" xfId="0" applyFont="1" applyAlignment="1">
      <alignment vertical="top" wrapText="1"/>
    </xf>
    <xf numFmtId="49" fontId="1" fillId="0" borderId="0" xfId="0" applyNumberFormat="1" applyFont="1" applyAlignment="1">
      <alignment horizontal="right"/>
    </xf>
    <xf numFmtId="0" fontId="1" fillId="0" borderId="2" xfId="0" applyFont="1" applyBorder="1" applyAlignment="1">
      <alignment vertical="top" wrapText="1"/>
    </xf>
    <xf numFmtId="2" fontId="1" fillId="9" borderId="5" xfId="0" applyNumberFormat="1" applyFont="1" applyFill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49" fontId="2" fillId="0" borderId="3" xfId="0" applyNumberFormat="1" applyFont="1" applyBorder="1" applyAlignment="1">
      <alignment horizontal="center" wrapText="1"/>
    </xf>
    <xf numFmtId="2" fontId="1" fillId="0" borderId="13" xfId="0" applyNumberFormat="1" applyFont="1" applyFill="1" applyBorder="1" applyAlignment="1">
      <alignment horizontal="center" vertical="top" wrapText="1"/>
    </xf>
    <xf numFmtId="2" fontId="6" fillId="0" borderId="13" xfId="0" applyNumberFormat="1" applyFont="1" applyFill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top" wrapText="1"/>
    </xf>
    <xf numFmtId="2" fontId="3" fillId="0" borderId="13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3" fillId="9" borderId="2" xfId="0" applyFont="1" applyFill="1" applyBorder="1" applyAlignment="1">
      <alignment vertical="top" wrapText="1"/>
    </xf>
    <xf numFmtId="49" fontId="5" fillId="9" borderId="5" xfId="0" applyNumberFormat="1" applyFont="1" applyFill="1" applyBorder="1" applyAlignment="1">
      <alignment horizontal="center" vertical="top" wrapText="1"/>
    </xf>
    <xf numFmtId="2" fontId="5" fillId="8" borderId="5" xfId="0" applyNumberFormat="1" applyFont="1" applyFill="1" applyBorder="1" applyAlignment="1">
      <alignment horizontal="center" vertical="top" wrapText="1"/>
    </xf>
    <xf numFmtId="2" fontId="6" fillId="9" borderId="5" xfId="0" applyNumberFormat="1" applyFont="1" applyFill="1" applyBorder="1" applyAlignment="1">
      <alignment horizontal="center" vertical="top" wrapText="1"/>
    </xf>
    <xf numFmtId="0" fontId="13" fillId="0" borderId="0" xfId="0" applyFont="1"/>
    <xf numFmtId="0" fontId="2" fillId="0" borderId="0" xfId="0" applyFont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15" fillId="0" borderId="0" xfId="0" applyFont="1" applyAlignment="1">
      <alignment horizontal="left"/>
    </xf>
    <xf numFmtId="0" fontId="15" fillId="0" borderId="0" xfId="0" applyFont="1"/>
    <xf numFmtId="0" fontId="16" fillId="0" borderId="5" xfId="0" applyFont="1" applyBorder="1" applyAlignment="1">
      <alignment horizontal="center" wrapText="1"/>
    </xf>
    <xf numFmtId="0" fontId="15" fillId="0" borderId="2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6" fillId="0" borderId="2" xfId="0" applyFont="1" applyBorder="1" applyAlignment="1">
      <alignment wrapText="1"/>
    </xf>
    <xf numFmtId="49" fontId="15" fillId="3" borderId="5" xfId="0" applyNumberFormat="1" applyFont="1" applyFill="1" applyBorder="1" applyAlignment="1">
      <alignment horizontal="center" vertical="top" wrapText="1"/>
    </xf>
    <xf numFmtId="0" fontId="15" fillId="3" borderId="5" xfId="0" applyFont="1" applyFill="1" applyBorder="1" applyAlignment="1">
      <alignment horizontal="center" vertical="top" wrapText="1"/>
    </xf>
    <xf numFmtId="2" fontId="16" fillId="3" borderId="5" xfId="0" applyNumberFormat="1" applyFont="1" applyFill="1" applyBorder="1" applyAlignment="1">
      <alignment horizontal="center" vertical="top" wrapText="1"/>
    </xf>
    <xf numFmtId="0" fontId="17" fillId="0" borderId="2" xfId="0" applyFont="1" applyBorder="1" applyAlignment="1">
      <alignment vertical="top" wrapText="1"/>
    </xf>
    <xf numFmtId="0" fontId="17" fillId="0" borderId="5" xfId="0" applyFont="1" applyBorder="1" applyAlignment="1">
      <alignment horizontal="center" vertical="top" wrapText="1"/>
    </xf>
    <xf numFmtId="49" fontId="17" fillId="3" borderId="5" xfId="0" applyNumberFormat="1" applyFont="1" applyFill="1" applyBorder="1" applyAlignment="1">
      <alignment horizontal="center" vertical="top" wrapText="1"/>
    </xf>
    <xf numFmtId="0" fontId="17" fillId="3" borderId="5" xfId="0" applyFont="1" applyFill="1" applyBorder="1" applyAlignment="1">
      <alignment horizontal="center" vertical="top" wrapText="1"/>
    </xf>
    <xf numFmtId="2" fontId="17" fillId="3" borderId="5" xfId="0" applyNumberFormat="1" applyFont="1" applyFill="1" applyBorder="1" applyAlignment="1">
      <alignment horizontal="center" vertical="top" wrapText="1"/>
    </xf>
    <xf numFmtId="0" fontId="15" fillId="0" borderId="2" xfId="0" applyFont="1" applyBorder="1" applyAlignment="1">
      <alignment vertical="top" wrapText="1"/>
    </xf>
    <xf numFmtId="49" fontId="15" fillId="0" borderId="5" xfId="0" applyNumberFormat="1" applyFont="1" applyFill="1" applyBorder="1" applyAlignment="1">
      <alignment horizontal="center" vertical="top" wrapText="1"/>
    </xf>
    <xf numFmtId="0" fontId="15" fillId="0" borderId="5" xfId="0" applyFont="1" applyFill="1" applyBorder="1" applyAlignment="1">
      <alignment horizontal="center" vertical="top" wrapText="1"/>
    </xf>
    <xf numFmtId="2" fontId="15" fillId="0" borderId="5" xfId="0" applyNumberFormat="1" applyFont="1" applyFill="1" applyBorder="1" applyAlignment="1">
      <alignment horizontal="center" vertical="top" wrapText="1"/>
    </xf>
    <xf numFmtId="49" fontId="16" fillId="3" borderId="5" xfId="0" applyNumberFormat="1" applyFont="1" applyFill="1" applyBorder="1" applyAlignment="1">
      <alignment horizontal="center" vertical="top" wrapText="1"/>
    </xf>
    <xf numFmtId="0" fontId="16" fillId="3" borderId="5" xfId="0" applyFont="1" applyFill="1" applyBorder="1" applyAlignment="1">
      <alignment horizontal="center" vertical="top" wrapText="1"/>
    </xf>
    <xf numFmtId="0" fontId="16" fillId="0" borderId="2" xfId="0" applyFont="1" applyBorder="1" applyAlignment="1">
      <alignment vertical="top" wrapText="1"/>
    </xf>
    <xf numFmtId="0" fontId="16" fillId="0" borderId="5" xfId="0" applyFont="1" applyBorder="1" applyAlignment="1">
      <alignment horizontal="center" vertical="top" wrapText="1"/>
    </xf>
    <xf numFmtId="49" fontId="16" fillId="5" borderId="5" xfId="0" applyNumberFormat="1" applyFont="1" applyFill="1" applyBorder="1" applyAlignment="1">
      <alignment horizontal="center" vertical="top" wrapText="1"/>
    </xf>
    <xf numFmtId="0" fontId="16" fillId="5" borderId="5" xfId="0" applyFont="1" applyFill="1" applyBorder="1" applyAlignment="1">
      <alignment horizontal="center" vertical="top" wrapText="1"/>
    </xf>
    <xf numFmtId="2" fontId="16" fillId="5" borderId="5" xfId="0" applyNumberFormat="1" applyFont="1" applyFill="1" applyBorder="1" applyAlignment="1">
      <alignment horizontal="center" vertical="top" wrapText="1"/>
    </xf>
    <xf numFmtId="49" fontId="17" fillId="6" borderId="5" xfId="0" applyNumberFormat="1" applyFont="1" applyFill="1" applyBorder="1" applyAlignment="1">
      <alignment horizontal="center" vertical="top" wrapText="1"/>
    </xf>
    <xf numFmtId="0" fontId="17" fillId="6" borderId="5" xfId="0" applyFont="1" applyFill="1" applyBorder="1" applyAlignment="1">
      <alignment horizontal="center" vertical="top" wrapText="1"/>
    </xf>
    <xf numFmtId="2" fontId="17" fillId="6" borderId="5" xfId="0" applyNumberFormat="1" applyFont="1" applyFill="1" applyBorder="1" applyAlignment="1">
      <alignment horizontal="center" vertical="top" wrapText="1"/>
    </xf>
    <xf numFmtId="49" fontId="17" fillId="0" borderId="5" xfId="0" applyNumberFormat="1" applyFont="1" applyBorder="1" applyAlignment="1">
      <alignment horizontal="center" vertical="top" wrapText="1"/>
    </xf>
    <xf numFmtId="2" fontId="17" fillId="0" borderId="5" xfId="0" applyNumberFormat="1" applyFont="1" applyBorder="1" applyAlignment="1">
      <alignment horizontal="center" vertical="top" wrapText="1"/>
    </xf>
    <xf numFmtId="49" fontId="15" fillId="0" borderId="5" xfId="0" applyNumberFormat="1" applyFont="1" applyBorder="1" applyAlignment="1">
      <alignment horizontal="center" vertical="top" wrapText="1"/>
    </xf>
    <xf numFmtId="2" fontId="15" fillId="0" borderId="5" xfId="0" applyNumberFormat="1" applyFont="1" applyBorder="1" applyAlignment="1">
      <alignment horizontal="center" vertical="top" wrapText="1"/>
    </xf>
    <xf numFmtId="0" fontId="16" fillId="0" borderId="14" xfId="0" applyFont="1" applyBorder="1" applyAlignment="1">
      <alignment vertical="top" wrapText="1"/>
    </xf>
    <xf numFmtId="49" fontId="17" fillId="0" borderId="3" xfId="0" applyNumberFormat="1" applyFont="1" applyBorder="1" applyAlignment="1">
      <alignment horizontal="center" wrapText="1"/>
    </xf>
    <xf numFmtId="0" fontId="17" fillId="6" borderId="3" xfId="0" applyFont="1" applyFill="1" applyBorder="1" applyAlignment="1">
      <alignment horizontal="center" wrapText="1"/>
    </xf>
    <xf numFmtId="49" fontId="17" fillId="0" borderId="5" xfId="0" applyNumberFormat="1" applyFont="1" applyBorder="1" applyAlignment="1">
      <alignment horizontal="center" wrapText="1"/>
    </xf>
    <xf numFmtId="0" fontId="17" fillId="0" borderId="5" xfId="0" applyFont="1" applyBorder="1" applyAlignment="1">
      <alignment horizontal="center" wrapText="1"/>
    </xf>
    <xf numFmtId="49" fontId="15" fillId="0" borderId="5" xfId="0" applyNumberFormat="1" applyFont="1" applyBorder="1" applyAlignment="1">
      <alignment horizontal="center" wrapText="1"/>
    </xf>
    <xf numFmtId="0" fontId="15" fillId="0" borderId="5" xfId="0" applyFont="1" applyBorder="1" applyAlignment="1">
      <alignment horizontal="center" wrapText="1"/>
    </xf>
    <xf numFmtId="0" fontId="15" fillId="0" borderId="2" xfId="0" applyFont="1" applyBorder="1" applyAlignment="1">
      <alignment wrapText="1"/>
    </xf>
    <xf numFmtId="0" fontId="17" fillId="2" borderId="2" xfId="0" applyFont="1" applyFill="1" applyBorder="1" applyAlignment="1">
      <alignment vertical="top" wrapText="1"/>
    </xf>
    <xf numFmtId="0" fontId="15" fillId="2" borderId="2" xfId="0" applyFont="1" applyFill="1" applyBorder="1" applyAlignment="1">
      <alignment vertical="top" wrapText="1"/>
    </xf>
    <xf numFmtId="0" fontId="15" fillId="2" borderId="2" xfId="0" applyFont="1" applyFill="1" applyBorder="1" applyAlignment="1">
      <alignment wrapText="1"/>
    </xf>
    <xf numFmtId="2" fontId="16" fillId="0" borderId="5" xfId="0" applyNumberFormat="1" applyFont="1" applyBorder="1" applyAlignment="1">
      <alignment horizontal="center" vertical="top" wrapText="1"/>
    </xf>
    <xf numFmtId="0" fontId="16" fillId="2" borderId="2" xfId="0" applyFont="1" applyFill="1" applyBorder="1" applyAlignment="1">
      <alignment wrapText="1"/>
    </xf>
    <xf numFmtId="49" fontId="16" fillId="6" borderId="5" xfId="0" applyNumberFormat="1" applyFont="1" applyFill="1" applyBorder="1" applyAlignment="1">
      <alignment horizontal="center" vertical="top" wrapText="1"/>
    </xf>
    <xf numFmtId="0" fontId="16" fillId="6" borderId="5" xfId="0" applyFont="1" applyFill="1" applyBorder="1" applyAlignment="1">
      <alignment horizontal="center" vertical="top" wrapText="1"/>
    </xf>
    <xf numFmtId="0" fontId="17" fillId="2" borderId="2" xfId="0" applyFont="1" applyFill="1" applyBorder="1" applyAlignment="1">
      <alignment wrapText="1"/>
    </xf>
    <xf numFmtId="0" fontId="16" fillId="5" borderId="2" xfId="0" applyFont="1" applyFill="1" applyBorder="1" applyAlignment="1">
      <alignment vertical="top" wrapText="1"/>
    </xf>
    <xf numFmtId="0" fontId="17" fillId="4" borderId="2" xfId="0" applyFont="1" applyFill="1" applyBorder="1" applyAlignment="1">
      <alignment vertical="top" wrapText="1"/>
    </xf>
    <xf numFmtId="49" fontId="17" fillId="4" borderId="5" xfId="0" applyNumberFormat="1" applyFont="1" applyFill="1" applyBorder="1" applyAlignment="1">
      <alignment horizontal="center" vertical="top" wrapText="1"/>
    </xf>
    <xf numFmtId="0" fontId="17" fillId="4" borderId="5" xfId="0" applyFont="1" applyFill="1" applyBorder="1" applyAlignment="1">
      <alignment horizontal="center" vertical="top" wrapText="1"/>
    </xf>
    <xf numFmtId="2" fontId="17" fillId="4" borderId="5" xfId="0" applyNumberFormat="1" applyFont="1" applyFill="1" applyBorder="1" applyAlignment="1">
      <alignment horizontal="center" vertical="top" wrapText="1"/>
    </xf>
    <xf numFmtId="0" fontId="18" fillId="2" borderId="2" xfId="0" applyFont="1" applyFill="1" applyBorder="1" applyAlignment="1">
      <alignment vertical="top" wrapText="1"/>
    </xf>
    <xf numFmtId="49" fontId="17" fillId="2" borderId="5" xfId="0" applyNumberFormat="1" applyFont="1" applyFill="1" applyBorder="1" applyAlignment="1">
      <alignment horizontal="center" vertical="top" wrapText="1"/>
    </xf>
    <xf numFmtId="0" fontId="17" fillId="2" borderId="5" xfId="0" applyFont="1" applyFill="1" applyBorder="1" applyAlignment="1">
      <alignment horizontal="center" vertical="top" wrapText="1"/>
    </xf>
    <xf numFmtId="2" fontId="17" fillId="2" borderId="5" xfId="0" applyNumberFormat="1" applyFont="1" applyFill="1" applyBorder="1" applyAlignment="1">
      <alignment horizontal="center" vertical="top" wrapText="1"/>
    </xf>
    <xf numFmtId="0" fontId="15" fillId="5" borderId="5" xfId="0" applyFont="1" applyFill="1" applyBorder="1" applyAlignment="1">
      <alignment horizontal="center" vertical="top" wrapText="1"/>
    </xf>
    <xf numFmtId="0" fontId="18" fillId="3" borderId="2" xfId="0" applyFont="1" applyFill="1" applyBorder="1" applyAlignment="1">
      <alignment vertical="top" wrapText="1"/>
    </xf>
    <xf numFmtId="0" fontId="19" fillId="4" borderId="5" xfId="0" applyFont="1" applyFill="1" applyBorder="1" applyAlignment="1">
      <alignment horizontal="center" vertical="top" wrapText="1"/>
    </xf>
    <xf numFmtId="0" fontId="18" fillId="0" borderId="2" xfId="0" applyFont="1" applyBorder="1" applyAlignment="1">
      <alignment vertical="top" wrapText="1"/>
    </xf>
    <xf numFmtId="0" fontId="19" fillId="3" borderId="5" xfId="0" applyFont="1" applyFill="1" applyBorder="1" applyAlignment="1">
      <alignment horizontal="center" vertical="top" wrapText="1"/>
    </xf>
    <xf numFmtId="0" fontId="15" fillId="9" borderId="5" xfId="0" applyFont="1" applyFill="1" applyBorder="1" applyAlignment="1">
      <alignment horizontal="center" vertical="top" wrapText="1"/>
    </xf>
    <xf numFmtId="2" fontId="15" fillId="9" borderId="5" xfId="0" applyNumberFormat="1" applyFont="1" applyFill="1" applyBorder="1" applyAlignment="1">
      <alignment horizontal="center" vertical="top" wrapText="1"/>
    </xf>
    <xf numFmtId="0" fontId="17" fillId="6" borderId="2" xfId="0" applyFont="1" applyFill="1" applyBorder="1" applyAlignment="1">
      <alignment vertical="top" wrapText="1"/>
    </xf>
    <xf numFmtId="0" fontId="19" fillId="6" borderId="5" xfId="0" applyFont="1" applyFill="1" applyBorder="1" applyAlignment="1">
      <alignment horizontal="center" vertical="top" wrapText="1"/>
    </xf>
    <xf numFmtId="0" fontId="17" fillId="3" borderId="2" xfId="0" applyFont="1" applyFill="1" applyBorder="1" applyAlignment="1">
      <alignment vertical="top" wrapText="1"/>
    </xf>
    <xf numFmtId="49" fontId="16" fillId="0" borderId="5" xfId="0" applyNumberFormat="1" applyFont="1" applyBorder="1" applyAlignment="1">
      <alignment horizontal="center" vertical="top" wrapText="1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right" wrapText="1"/>
    </xf>
    <xf numFmtId="49" fontId="13" fillId="0" borderId="0" xfId="0" applyNumberFormat="1" applyFont="1" applyAlignment="1">
      <alignment horizontal="right" wrapText="1"/>
    </xf>
    <xf numFmtId="0" fontId="0" fillId="0" borderId="0" xfId="0" applyBorder="1"/>
    <xf numFmtId="2" fontId="6" fillId="0" borderId="0" xfId="0" applyNumberFormat="1" applyFont="1" applyFill="1" applyBorder="1" applyAlignment="1">
      <alignment horizontal="center" vertical="top" wrapText="1"/>
    </xf>
    <xf numFmtId="0" fontId="2" fillId="10" borderId="2" xfId="0" applyFont="1" applyFill="1" applyBorder="1" applyAlignment="1">
      <alignment vertical="top" wrapText="1"/>
    </xf>
    <xf numFmtId="49" fontId="2" fillId="10" borderId="5" xfId="0" applyNumberFormat="1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center" vertical="top" wrapText="1"/>
    </xf>
    <xf numFmtId="2" fontId="2" fillId="10" borderId="5" xfId="0" applyNumberFormat="1" applyFont="1" applyFill="1" applyBorder="1" applyAlignment="1">
      <alignment horizontal="center" vertical="top" wrapText="1"/>
    </xf>
    <xf numFmtId="0" fontId="16" fillId="10" borderId="2" xfId="0" applyFont="1" applyFill="1" applyBorder="1" applyAlignment="1">
      <alignment vertical="top" wrapText="1"/>
    </xf>
    <xf numFmtId="0" fontId="16" fillId="10" borderId="5" xfId="0" applyFont="1" applyFill="1" applyBorder="1" applyAlignment="1">
      <alignment horizontal="center" wrapText="1"/>
    </xf>
    <xf numFmtId="49" fontId="16" fillId="10" borderId="5" xfId="0" applyNumberFormat="1" applyFont="1" applyFill="1" applyBorder="1" applyAlignment="1">
      <alignment horizontal="center" vertical="top" wrapText="1"/>
    </xf>
    <xf numFmtId="0" fontId="16" fillId="10" borderId="5" xfId="0" applyFont="1" applyFill="1" applyBorder="1" applyAlignment="1">
      <alignment horizontal="center" vertical="top" wrapText="1"/>
    </xf>
    <xf numFmtId="2" fontId="16" fillId="10" borderId="5" xfId="0" applyNumberFormat="1" applyFont="1" applyFill="1" applyBorder="1" applyAlignment="1">
      <alignment horizontal="center" vertical="top" wrapText="1"/>
    </xf>
    <xf numFmtId="49" fontId="16" fillId="11" borderId="5" xfId="0" applyNumberFormat="1" applyFont="1" applyFill="1" applyBorder="1" applyAlignment="1">
      <alignment horizontal="center" wrapText="1"/>
    </xf>
    <xf numFmtId="0" fontId="15" fillId="11" borderId="5" xfId="0" applyFont="1" applyFill="1" applyBorder="1" applyAlignment="1">
      <alignment horizontal="center" vertical="top" wrapText="1"/>
    </xf>
    <xf numFmtId="2" fontId="4" fillId="12" borderId="5" xfId="0" applyNumberFormat="1" applyFont="1" applyFill="1" applyBorder="1" applyAlignment="1">
      <alignment horizontal="center" vertical="top" wrapText="1"/>
    </xf>
    <xf numFmtId="0" fontId="13" fillId="0" borderId="0" xfId="0" applyFont="1" applyAlignment="1"/>
    <xf numFmtId="0" fontId="0" fillId="0" borderId="0" xfId="0" applyAlignment="1"/>
    <xf numFmtId="0" fontId="8" fillId="0" borderId="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64" fontId="13" fillId="0" borderId="5" xfId="0" applyNumberFormat="1" applyFont="1" applyBorder="1" applyAlignment="1">
      <alignment horizontal="center" vertical="center" wrapText="1"/>
    </xf>
    <xf numFmtId="0" fontId="20" fillId="0" borderId="5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0" fillId="0" borderId="15" xfId="0" applyBorder="1"/>
    <xf numFmtId="2" fontId="0" fillId="0" borderId="17" xfId="0" applyNumberFormat="1" applyBorder="1" applyAlignment="1">
      <alignment horizontal="center"/>
    </xf>
    <xf numFmtId="2" fontId="3" fillId="0" borderId="16" xfId="0" applyNumberFormat="1" applyFont="1" applyBorder="1" applyAlignment="1">
      <alignment horizontal="center" vertical="top" wrapText="1"/>
    </xf>
    <xf numFmtId="2" fontId="0" fillId="0" borderId="18" xfId="0" applyNumberFormat="1" applyBorder="1" applyAlignment="1">
      <alignment horizontal="center"/>
    </xf>
    <xf numFmtId="2" fontId="15" fillId="0" borderId="19" xfId="0" applyNumberFormat="1" applyFont="1" applyBorder="1" applyAlignment="1">
      <alignment horizontal="center"/>
    </xf>
    <xf numFmtId="2" fontId="15" fillId="0" borderId="20" xfId="0" applyNumberFormat="1" applyFont="1" applyBorder="1" applyAlignment="1">
      <alignment horizontal="center"/>
    </xf>
    <xf numFmtId="0" fontId="2" fillId="13" borderId="2" xfId="0" applyFont="1" applyFill="1" applyBorder="1" applyAlignment="1">
      <alignment vertical="top" wrapText="1"/>
    </xf>
    <xf numFmtId="0" fontId="2" fillId="13" borderId="5" xfId="0" applyFont="1" applyFill="1" applyBorder="1" applyAlignment="1">
      <alignment horizontal="center" vertical="top" wrapText="1"/>
    </xf>
    <xf numFmtId="0" fontId="8" fillId="13" borderId="2" xfId="0" applyFont="1" applyFill="1" applyBorder="1" applyAlignment="1">
      <alignment vertical="top" wrapText="1"/>
    </xf>
    <xf numFmtId="0" fontId="4" fillId="13" borderId="5" xfId="0" applyFont="1" applyFill="1" applyBorder="1" applyAlignment="1">
      <alignment horizontal="center" vertical="top" wrapText="1"/>
    </xf>
    <xf numFmtId="0" fontId="1" fillId="0" borderId="0" xfId="0" applyFont="1"/>
    <xf numFmtId="49" fontId="1" fillId="0" borderId="0" xfId="0" applyNumberFormat="1" applyFont="1"/>
    <xf numFmtId="0" fontId="13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1" fillId="0" borderId="0" xfId="0" applyFont="1"/>
    <xf numFmtId="0" fontId="22" fillId="0" borderId="0" xfId="0" applyFont="1"/>
    <xf numFmtId="0" fontId="2" fillId="0" borderId="0" xfId="0" applyFont="1"/>
    <xf numFmtId="49" fontId="2" fillId="0" borderId="0" xfId="0" applyNumberFormat="1" applyFont="1"/>
    <xf numFmtId="49" fontId="15" fillId="11" borderId="5" xfId="0" applyNumberFormat="1" applyFont="1" applyFill="1" applyBorder="1" applyAlignment="1">
      <alignment horizontal="center" wrapText="1"/>
    </xf>
    <xf numFmtId="2" fontId="6" fillId="12" borderId="5" xfId="0" applyNumberFormat="1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164" fontId="13" fillId="0" borderId="1" xfId="0" applyNumberFormat="1" applyFont="1" applyBorder="1" applyAlignment="1">
      <alignment horizontal="center" vertical="center" wrapText="1"/>
    </xf>
    <xf numFmtId="164" fontId="13" fillId="0" borderId="2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8" fillId="0" borderId="7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14" fillId="0" borderId="10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13" fillId="0" borderId="0" xfId="0" applyFont="1" applyAlignment="1">
      <alignment horizontal="right" wrapText="1"/>
    </xf>
    <xf numFmtId="0" fontId="13" fillId="0" borderId="0" xfId="0" applyFont="1" applyAlignment="1">
      <alignment horizontal="right"/>
    </xf>
    <xf numFmtId="0" fontId="8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6" fillId="0" borderId="11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49" fontId="16" fillId="0" borderId="1" xfId="0" applyNumberFormat="1" applyFont="1" applyBorder="1" applyAlignment="1">
      <alignment horizontal="center" vertical="top" wrapText="1"/>
    </xf>
    <xf numFmtId="49" fontId="16" fillId="0" borderId="7" xfId="0" applyNumberFormat="1" applyFont="1" applyBorder="1" applyAlignment="1">
      <alignment horizontal="center" vertical="top" wrapText="1"/>
    </xf>
    <xf numFmtId="49" fontId="16" fillId="0" borderId="2" xfId="0" applyNumberFormat="1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C0D9"/>
      <color rgb="FFCCCCFF"/>
      <color rgb="FFDEBDFF"/>
      <color rgb="FF292929"/>
      <color rgb="FFCC99FF"/>
      <color rgb="FFEAF1DD"/>
      <color rgb="FFFFFFCC"/>
      <color rgb="FFE3F9E4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6</xdr:col>
      <xdr:colOff>190500</xdr:colOff>
      <xdr:row>7</xdr:row>
      <xdr:rowOff>114300</xdr:rowOff>
    </xdr:to>
    <xdr:pic>
      <xdr:nvPicPr>
        <xdr:cNvPr id="10" name="Рисунок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82880"/>
          <a:ext cx="800100" cy="12115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L54"/>
  <sheetViews>
    <sheetView workbookViewId="0">
      <selection activeCell="N48" sqref="N48"/>
    </sheetView>
  </sheetViews>
  <sheetFormatPr defaultRowHeight="14.4" x14ac:dyDescent="0.3"/>
  <cols>
    <col min="9" max="9" width="12.44140625" customWidth="1"/>
  </cols>
  <sheetData>
    <row r="9" spans="1:9" ht="15.6" x14ac:dyDescent="0.3">
      <c r="F9" s="132" t="s">
        <v>199</v>
      </c>
    </row>
    <row r="10" spans="1:9" ht="15.6" x14ac:dyDescent="0.3">
      <c r="F10" s="132" t="s">
        <v>200</v>
      </c>
    </row>
    <row r="11" spans="1:9" ht="15.6" x14ac:dyDescent="0.3">
      <c r="F11" s="132" t="s">
        <v>201</v>
      </c>
    </row>
    <row r="12" spans="1:9" ht="15.6" x14ac:dyDescent="0.3">
      <c r="F12" s="132" t="s">
        <v>202</v>
      </c>
    </row>
    <row r="13" spans="1:9" ht="15.6" x14ac:dyDescent="0.3">
      <c r="F13" s="132" t="s">
        <v>203</v>
      </c>
    </row>
    <row r="14" spans="1:9" ht="15.6" x14ac:dyDescent="0.3">
      <c r="F14" s="132" t="s">
        <v>204</v>
      </c>
    </row>
    <row r="15" spans="1:9" ht="15.6" x14ac:dyDescent="0.3">
      <c r="F15" s="132"/>
    </row>
    <row r="16" spans="1:9" x14ac:dyDescent="0.3">
      <c r="A16" s="133" t="s">
        <v>327</v>
      </c>
      <c r="B16" s="131"/>
      <c r="C16" s="131"/>
      <c r="D16" s="131"/>
      <c r="E16" s="131"/>
      <c r="F16" s="232" t="s">
        <v>328</v>
      </c>
      <c r="G16" s="133"/>
      <c r="H16" s="131"/>
      <c r="I16" s="131"/>
    </row>
    <row r="17" spans="1:12" x14ac:dyDescent="0.3">
      <c r="A17" s="131"/>
      <c r="B17" s="131"/>
      <c r="C17" s="131"/>
      <c r="D17" s="131"/>
      <c r="E17" s="131"/>
      <c r="F17" s="131"/>
      <c r="G17" s="131"/>
      <c r="H17" s="131"/>
      <c r="I17" s="131"/>
    </row>
    <row r="18" spans="1:12" x14ac:dyDescent="0.3">
      <c r="A18" s="133" t="s">
        <v>205</v>
      </c>
      <c r="B18" s="133"/>
      <c r="C18" s="133"/>
      <c r="D18" s="133"/>
      <c r="E18" s="133"/>
      <c r="F18" s="131"/>
      <c r="G18" s="131"/>
      <c r="H18" s="131"/>
      <c r="I18" s="131"/>
    </row>
    <row r="19" spans="1:12" x14ac:dyDescent="0.3">
      <c r="A19" s="133" t="s">
        <v>206</v>
      </c>
      <c r="B19" s="133"/>
      <c r="C19" s="133"/>
      <c r="D19" s="133"/>
      <c r="E19" s="133"/>
      <c r="F19" s="131"/>
      <c r="G19" s="131"/>
      <c r="H19" s="131"/>
      <c r="I19" s="131"/>
    </row>
    <row r="20" spans="1:12" x14ac:dyDescent="0.3">
      <c r="A20" s="133" t="s">
        <v>207</v>
      </c>
      <c r="B20" s="133"/>
      <c r="C20" s="133"/>
      <c r="D20" s="133"/>
      <c r="E20" s="133"/>
      <c r="F20" s="131"/>
      <c r="G20" s="131"/>
      <c r="H20" s="131"/>
      <c r="I20" s="131"/>
    </row>
    <row r="21" spans="1:12" x14ac:dyDescent="0.3">
      <c r="A21" s="133" t="s">
        <v>218</v>
      </c>
      <c r="B21" s="133"/>
      <c r="C21" s="133"/>
      <c r="D21" s="133"/>
      <c r="E21" s="133"/>
      <c r="F21" s="131"/>
      <c r="G21" s="131"/>
      <c r="H21" s="131"/>
      <c r="I21" s="131"/>
    </row>
    <row r="22" spans="1:12" x14ac:dyDescent="0.3">
      <c r="A22" s="133" t="s">
        <v>208</v>
      </c>
      <c r="B22" s="133"/>
      <c r="C22" s="133"/>
      <c r="D22" s="133"/>
      <c r="E22" s="133"/>
      <c r="F22" s="131"/>
      <c r="G22" s="131"/>
      <c r="H22" s="131"/>
      <c r="I22" s="131"/>
    </row>
    <row r="23" spans="1:12" x14ac:dyDescent="0.3">
      <c r="A23" s="133" t="s">
        <v>219</v>
      </c>
      <c r="B23" s="133"/>
      <c r="C23" s="133"/>
      <c r="D23" s="133"/>
      <c r="E23" s="133"/>
      <c r="F23" s="131"/>
      <c r="G23" s="131"/>
      <c r="H23" s="131"/>
      <c r="I23" s="131"/>
    </row>
    <row r="24" spans="1:12" x14ac:dyDescent="0.3">
      <c r="A24" s="133" t="s">
        <v>220</v>
      </c>
      <c r="B24" s="133"/>
      <c r="C24" s="133"/>
      <c r="D24" s="133"/>
      <c r="E24" s="133"/>
      <c r="F24" s="131"/>
      <c r="G24" s="131"/>
      <c r="H24" s="131"/>
      <c r="I24" s="131"/>
    </row>
    <row r="25" spans="1:12" x14ac:dyDescent="0.3">
      <c r="A25" s="131"/>
      <c r="B25" s="131"/>
      <c r="C25" s="131"/>
      <c r="D25" s="131"/>
      <c r="E25" s="131"/>
      <c r="F25" s="131"/>
      <c r="G25" s="131"/>
      <c r="H25" s="131"/>
      <c r="I25" s="131"/>
    </row>
    <row r="26" spans="1:12" x14ac:dyDescent="0.3">
      <c r="A26" s="135" t="s">
        <v>330</v>
      </c>
      <c r="B26" s="135"/>
      <c r="C26" s="135"/>
      <c r="D26" s="135"/>
      <c r="E26" s="135"/>
      <c r="F26" s="135"/>
      <c r="G26" s="135"/>
      <c r="H26" s="135"/>
      <c r="I26" s="135"/>
      <c r="J26" s="134"/>
      <c r="K26" s="134"/>
      <c r="L26" s="134"/>
    </row>
    <row r="27" spans="1:12" x14ac:dyDescent="0.3">
      <c r="A27" s="135" t="s">
        <v>329</v>
      </c>
      <c r="B27" s="135"/>
      <c r="C27" s="135"/>
      <c r="D27" s="135"/>
      <c r="E27" s="135"/>
      <c r="F27" s="135"/>
      <c r="G27" s="135"/>
      <c r="H27" s="135"/>
      <c r="I27" s="135"/>
      <c r="J27" s="134"/>
      <c r="K27" s="134"/>
      <c r="L27" s="134"/>
    </row>
    <row r="28" spans="1:12" x14ac:dyDescent="0.3">
      <c r="A28" s="135" t="s">
        <v>213</v>
      </c>
      <c r="B28" s="135"/>
      <c r="C28" s="135"/>
      <c r="D28" s="135"/>
      <c r="E28" s="135"/>
      <c r="F28" s="135"/>
      <c r="G28" s="135"/>
      <c r="H28" s="135"/>
      <c r="I28" s="135"/>
      <c r="J28" s="134"/>
      <c r="K28" s="134"/>
      <c r="L28" s="134"/>
    </row>
    <row r="29" spans="1:12" x14ac:dyDescent="0.3">
      <c r="A29" s="135" t="s">
        <v>215</v>
      </c>
      <c r="B29" s="135"/>
      <c r="C29" s="135"/>
      <c r="D29" s="135"/>
      <c r="E29" s="135"/>
      <c r="F29" s="135"/>
      <c r="G29" s="135"/>
      <c r="H29" s="135"/>
      <c r="I29" s="135"/>
      <c r="J29" s="134"/>
      <c r="K29" s="134"/>
      <c r="L29" s="134"/>
    </row>
    <row r="30" spans="1:12" x14ac:dyDescent="0.3">
      <c r="A30" s="135" t="s">
        <v>73</v>
      </c>
      <c r="B30" s="135"/>
      <c r="C30" s="135"/>
      <c r="D30" s="135"/>
      <c r="E30" s="135"/>
      <c r="F30" s="135"/>
      <c r="G30" s="135"/>
      <c r="H30" s="135"/>
      <c r="I30" s="135"/>
      <c r="J30" s="134"/>
      <c r="K30" s="134"/>
      <c r="L30" s="134"/>
    </row>
    <row r="31" spans="1:12" x14ac:dyDescent="0.3">
      <c r="A31" s="131"/>
      <c r="B31" s="131"/>
      <c r="C31" s="131"/>
      <c r="D31" s="131"/>
      <c r="E31" s="131"/>
      <c r="F31" s="131"/>
      <c r="G31" s="131"/>
      <c r="H31" s="131"/>
      <c r="I31" s="131"/>
    </row>
    <row r="32" spans="1:12" x14ac:dyDescent="0.3">
      <c r="A32" s="133" t="s">
        <v>209</v>
      </c>
      <c r="B32" s="131"/>
      <c r="C32" s="131"/>
      <c r="D32" s="131"/>
      <c r="E32" s="131"/>
      <c r="F32" s="131"/>
      <c r="G32" s="131"/>
      <c r="H32" s="131"/>
      <c r="I32" s="131"/>
    </row>
    <row r="33" spans="1:9" x14ac:dyDescent="0.3">
      <c r="A33" s="131"/>
      <c r="B33" s="131"/>
      <c r="C33" s="131"/>
      <c r="D33" s="131"/>
      <c r="E33" s="131"/>
      <c r="F33" s="131"/>
      <c r="G33" s="131"/>
      <c r="H33" s="131"/>
      <c r="I33" s="131"/>
    </row>
    <row r="34" spans="1:9" x14ac:dyDescent="0.3">
      <c r="A34" s="131" t="s">
        <v>211</v>
      </c>
      <c r="B34" s="131"/>
      <c r="C34" s="131"/>
      <c r="D34" s="131"/>
      <c r="E34" s="131"/>
      <c r="F34" s="131"/>
      <c r="G34" s="131"/>
      <c r="H34" s="131"/>
      <c r="I34" s="131"/>
    </row>
    <row r="35" spans="1:9" x14ac:dyDescent="0.3">
      <c r="A35" s="131" t="s">
        <v>213</v>
      </c>
      <c r="B35" s="131"/>
      <c r="C35" s="131"/>
      <c r="D35" s="131"/>
      <c r="E35" s="131"/>
      <c r="F35" s="131"/>
      <c r="G35" s="131"/>
      <c r="H35" s="131"/>
      <c r="I35" s="131"/>
    </row>
    <row r="36" spans="1:9" x14ac:dyDescent="0.3">
      <c r="A36" s="131" t="s">
        <v>212</v>
      </c>
      <c r="B36" s="131"/>
      <c r="C36" s="131"/>
      <c r="D36" s="131"/>
      <c r="E36" s="131"/>
      <c r="F36" s="131"/>
      <c r="G36" s="131"/>
      <c r="H36" s="131"/>
      <c r="I36" s="131"/>
    </row>
    <row r="37" spans="1:9" x14ac:dyDescent="0.3">
      <c r="A37" s="131"/>
      <c r="B37" s="131"/>
      <c r="C37" s="131"/>
      <c r="D37" s="131"/>
      <c r="E37" s="131"/>
      <c r="F37" s="131"/>
      <c r="G37" s="131"/>
      <c r="H37" s="131"/>
      <c r="I37" s="131"/>
    </row>
    <row r="38" spans="1:9" x14ac:dyDescent="0.3">
      <c r="A38" s="131" t="s">
        <v>221</v>
      </c>
      <c r="B38" s="131"/>
      <c r="C38" s="131"/>
      <c r="D38" s="131"/>
      <c r="E38" s="131"/>
      <c r="F38" s="131"/>
      <c r="G38" s="131"/>
      <c r="H38" s="131"/>
      <c r="I38" s="131"/>
    </row>
    <row r="39" spans="1:9" x14ac:dyDescent="0.3">
      <c r="A39" s="131"/>
      <c r="B39" s="131"/>
      <c r="C39" s="131"/>
      <c r="D39" s="131"/>
      <c r="E39" s="131"/>
      <c r="F39" s="131"/>
      <c r="G39" s="131"/>
      <c r="H39" s="131"/>
      <c r="I39" s="131"/>
    </row>
    <row r="40" spans="1:9" x14ac:dyDescent="0.3">
      <c r="A40" s="247" t="s">
        <v>210</v>
      </c>
      <c r="B40" s="247"/>
      <c r="C40" s="247"/>
      <c r="D40" s="247"/>
      <c r="E40" s="247"/>
      <c r="F40" s="247"/>
      <c r="G40" s="247"/>
      <c r="H40" s="247"/>
      <c r="I40" s="247"/>
    </row>
    <row r="41" spans="1:9" x14ac:dyDescent="0.3">
      <c r="A41" s="248" t="s">
        <v>331</v>
      </c>
      <c r="B41" s="247"/>
      <c r="C41" s="247"/>
      <c r="D41" s="247"/>
      <c r="E41" s="247"/>
      <c r="F41" s="247"/>
      <c r="G41" s="247"/>
      <c r="H41" s="247"/>
      <c r="I41" s="247"/>
    </row>
    <row r="42" spans="1:9" x14ac:dyDescent="0.3">
      <c r="A42" s="248" t="s">
        <v>332</v>
      </c>
      <c r="B42" s="247"/>
      <c r="C42" s="247"/>
      <c r="D42" s="247"/>
      <c r="E42" s="247"/>
      <c r="F42" s="247"/>
      <c r="G42" s="247"/>
      <c r="H42" s="247"/>
      <c r="I42" s="247"/>
    </row>
    <row r="43" spans="1:9" x14ac:dyDescent="0.3">
      <c r="A43" s="248" t="s">
        <v>333</v>
      </c>
      <c r="B43" s="247"/>
      <c r="C43" s="247"/>
      <c r="D43" s="247"/>
      <c r="E43" s="247"/>
      <c r="F43" s="247"/>
      <c r="G43" s="247"/>
      <c r="H43" s="247"/>
      <c r="I43" s="247"/>
    </row>
    <row r="44" spans="1:9" x14ac:dyDescent="0.3">
      <c r="A44" s="247" t="s">
        <v>214</v>
      </c>
      <c r="B44" s="247"/>
      <c r="C44" s="247"/>
      <c r="D44" s="247"/>
      <c r="E44" s="247"/>
      <c r="F44" s="247"/>
      <c r="G44" s="247"/>
      <c r="H44" s="247"/>
      <c r="I44" s="247"/>
    </row>
    <row r="46" spans="1:9" x14ac:dyDescent="0.3">
      <c r="A46" s="131"/>
      <c r="B46" s="131"/>
      <c r="C46" s="131"/>
      <c r="D46" s="131"/>
      <c r="E46" s="131"/>
      <c r="F46" s="131"/>
    </row>
    <row r="48" spans="1:9" x14ac:dyDescent="0.3">
      <c r="A48" s="131"/>
      <c r="B48" s="131"/>
      <c r="C48" s="131"/>
      <c r="D48" s="131"/>
      <c r="E48" s="131"/>
      <c r="F48" s="131"/>
      <c r="G48" s="131"/>
      <c r="H48" s="131"/>
      <c r="I48" s="131"/>
    </row>
    <row r="49" spans="1:9" x14ac:dyDescent="0.3">
      <c r="A49" s="131"/>
      <c r="B49" s="131"/>
      <c r="C49" s="131"/>
      <c r="D49" s="131"/>
      <c r="E49" s="131"/>
      <c r="F49" s="131"/>
      <c r="G49" s="131"/>
      <c r="H49" s="131"/>
      <c r="I49" s="131"/>
    </row>
    <row r="50" spans="1:9" x14ac:dyDescent="0.3">
      <c r="A50" s="131"/>
      <c r="B50" s="131"/>
      <c r="C50" s="131"/>
      <c r="D50" s="131"/>
      <c r="E50" s="131"/>
      <c r="F50" s="131"/>
      <c r="G50" s="131"/>
      <c r="H50" s="131"/>
      <c r="I50" s="131"/>
    </row>
    <row r="51" spans="1:9" x14ac:dyDescent="0.3">
      <c r="A51" s="131"/>
      <c r="B51" s="131"/>
      <c r="C51" s="131"/>
      <c r="D51" s="131"/>
      <c r="E51" s="131"/>
      <c r="F51" s="131"/>
      <c r="G51" s="131"/>
      <c r="H51" s="131"/>
      <c r="I51" s="131"/>
    </row>
    <row r="52" spans="1:9" x14ac:dyDescent="0.3">
      <c r="A52" s="131"/>
      <c r="B52" s="131"/>
      <c r="C52" s="131"/>
      <c r="D52" s="131"/>
      <c r="E52" s="131"/>
      <c r="F52" s="131"/>
      <c r="G52" s="131"/>
      <c r="H52" s="131"/>
      <c r="I52" s="131"/>
    </row>
    <row r="53" spans="1:9" x14ac:dyDescent="0.3">
      <c r="A53" s="131"/>
      <c r="B53" s="131"/>
      <c r="C53" s="131"/>
      <c r="D53" s="131"/>
      <c r="E53" s="131"/>
      <c r="F53" s="131"/>
      <c r="G53" s="131"/>
      <c r="H53" s="131"/>
      <c r="I53" s="131"/>
    </row>
    <row r="54" spans="1:9" x14ac:dyDescent="0.3">
      <c r="A54" s="131"/>
      <c r="B54" s="131"/>
      <c r="C54" s="131"/>
      <c r="D54" s="131"/>
      <c r="E54" s="131"/>
      <c r="F54" s="131"/>
      <c r="G54" s="131"/>
      <c r="H54" s="131"/>
      <c r="I54" s="131"/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64"/>
  <sheetViews>
    <sheetView workbookViewId="0">
      <selection activeCell="F24" sqref="F24"/>
    </sheetView>
  </sheetViews>
  <sheetFormatPr defaultRowHeight="14.4" x14ac:dyDescent="0.3"/>
  <cols>
    <col min="1" max="1" width="15.88671875" customWidth="1"/>
    <col min="2" max="2" width="22.33203125" style="221" customWidth="1"/>
    <col min="3" max="3" width="10.77734375" customWidth="1"/>
    <col min="4" max="4" width="11.44140625" customWidth="1"/>
    <col min="5" max="5" width="14.77734375" customWidth="1"/>
  </cols>
  <sheetData>
    <row r="3" spans="1:5" x14ac:dyDescent="0.3">
      <c r="C3" s="220" t="s">
        <v>228</v>
      </c>
      <c r="D3" s="220"/>
      <c r="E3" s="221"/>
    </row>
    <row r="4" spans="1:5" x14ac:dyDescent="0.3">
      <c r="C4" s="220" t="s">
        <v>64</v>
      </c>
      <c r="D4" s="220"/>
      <c r="E4" s="221"/>
    </row>
    <row r="5" spans="1:5" x14ac:dyDescent="0.3">
      <c r="A5" s="131"/>
      <c r="B5" s="220"/>
      <c r="C5" s="220" t="s">
        <v>73</v>
      </c>
      <c r="D5" s="220"/>
      <c r="E5" s="220"/>
    </row>
    <row r="6" spans="1:5" x14ac:dyDescent="0.3">
      <c r="A6" s="131"/>
      <c r="B6" s="220"/>
      <c r="C6" s="220" t="s">
        <v>185</v>
      </c>
      <c r="D6" s="220"/>
      <c r="E6" s="220"/>
    </row>
    <row r="7" spans="1:5" x14ac:dyDescent="0.3">
      <c r="A7" s="131"/>
      <c r="B7" s="220"/>
      <c r="C7" s="220" t="s">
        <v>186</v>
      </c>
      <c r="D7" s="220"/>
      <c r="E7" s="220"/>
    </row>
    <row r="8" spans="1:5" x14ac:dyDescent="0.3">
      <c r="A8" s="131"/>
      <c r="B8" s="220"/>
      <c r="C8" s="220"/>
      <c r="D8" s="220"/>
      <c r="E8" s="220"/>
    </row>
    <row r="9" spans="1:5" ht="63.6" customHeight="1" thickBot="1" x14ac:dyDescent="0.35">
      <c r="A9" s="253" t="s">
        <v>229</v>
      </c>
      <c r="B9" s="253"/>
      <c r="C9" s="253"/>
      <c r="D9" s="253"/>
      <c r="E9" s="253"/>
    </row>
    <row r="10" spans="1:5" ht="15" thickBot="1" x14ac:dyDescent="0.35">
      <c r="A10" s="254" t="s">
        <v>230</v>
      </c>
      <c r="B10" s="256" t="s">
        <v>231</v>
      </c>
      <c r="C10" s="258" t="s">
        <v>2</v>
      </c>
      <c r="D10" s="259"/>
      <c r="E10" s="260"/>
    </row>
    <row r="11" spans="1:5" ht="15" thickBot="1" x14ac:dyDescent="0.35">
      <c r="A11" s="255"/>
      <c r="B11" s="257"/>
      <c r="C11" s="222" t="s">
        <v>65</v>
      </c>
      <c r="D11" s="222" t="s">
        <v>171</v>
      </c>
      <c r="E11" s="222" t="s">
        <v>188</v>
      </c>
    </row>
    <row r="12" spans="1:5" ht="15" thickBot="1" x14ac:dyDescent="0.35">
      <c r="A12" s="223">
        <v>1</v>
      </c>
      <c r="B12" s="229">
        <v>2</v>
      </c>
      <c r="C12" s="224">
        <v>3</v>
      </c>
      <c r="D12" s="224">
        <v>4</v>
      </c>
      <c r="E12" s="224">
        <v>5</v>
      </c>
    </row>
    <row r="13" spans="1:5" ht="45" customHeight="1" thickBot="1" x14ac:dyDescent="0.35">
      <c r="A13" s="225" t="s">
        <v>232</v>
      </c>
      <c r="B13" s="228" t="s">
        <v>233</v>
      </c>
      <c r="C13" s="226">
        <f>C14+C16+C25+C28+C34+C41+C44+C46</f>
        <v>195701.4</v>
      </c>
      <c r="D13" s="226">
        <v>208330</v>
      </c>
      <c r="E13" s="222">
        <v>221274.6</v>
      </c>
    </row>
    <row r="14" spans="1:5" ht="42" customHeight="1" thickBot="1" x14ac:dyDescent="0.35">
      <c r="A14" s="225" t="s">
        <v>234</v>
      </c>
      <c r="B14" s="228" t="s">
        <v>235</v>
      </c>
      <c r="C14" s="222">
        <v>154072.9</v>
      </c>
      <c r="D14" s="222">
        <v>167169.1</v>
      </c>
      <c r="E14" s="222">
        <v>177700.8</v>
      </c>
    </row>
    <row r="15" spans="1:5" ht="32.4" customHeight="1" thickBot="1" x14ac:dyDescent="0.35">
      <c r="A15" s="223" t="s">
        <v>236</v>
      </c>
      <c r="B15" s="229" t="s">
        <v>237</v>
      </c>
      <c r="C15" s="224">
        <v>154072.9</v>
      </c>
      <c r="D15" s="224">
        <v>157169.1</v>
      </c>
      <c r="E15" s="224">
        <v>177700.8</v>
      </c>
    </row>
    <row r="16" spans="1:5" x14ac:dyDescent="0.3">
      <c r="A16" s="254" t="s">
        <v>238</v>
      </c>
      <c r="B16" s="256" t="s">
        <v>239</v>
      </c>
      <c r="C16" s="254">
        <f>C18+C23</f>
        <v>5534.4000000000005</v>
      </c>
      <c r="D16" s="254">
        <v>3777.6</v>
      </c>
      <c r="E16" s="254">
        <v>5226.3999999999996</v>
      </c>
    </row>
    <row r="17" spans="1:5" ht="82.8" customHeight="1" thickBot="1" x14ac:dyDescent="0.35">
      <c r="A17" s="255"/>
      <c r="B17" s="257"/>
      <c r="C17" s="255"/>
      <c r="D17" s="255"/>
      <c r="E17" s="255"/>
    </row>
    <row r="18" spans="1:5" ht="71.400000000000006" customHeight="1" thickBot="1" x14ac:dyDescent="0.35">
      <c r="A18" s="227" t="s">
        <v>240</v>
      </c>
      <c r="B18" s="231" t="s">
        <v>241</v>
      </c>
      <c r="C18" s="224">
        <f>C19+C20+C21+C22</f>
        <v>3526.9000000000005</v>
      </c>
      <c r="D18" s="224">
        <v>3777.6</v>
      </c>
      <c r="E18" s="224">
        <v>5226.3999999999996</v>
      </c>
    </row>
    <row r="19" spans="1:5" ht="75" customHeight="1" thickBot="1" x14ac:dyDescent="0.35">
      <c r="A19" s="223" t="s">
        <v>242</v>
      </c>
      <c r="B19" s="229" t="s">
        <v>243</v>
      </c>
      <c r="C19" s="224">
        <v>1845.2</v>
      </c>
      <c r="D19" s="224">
        <v>1977.7</v>
      </c>
      <c r="E19" s="224">
        <v>2732.1</v>
      </c>
    </row>
    <row r="20" spans="1:5" ht="117.6" customHeight="1" thickBot="1" x14ac:dyDescent="0.35">
      <c r="A20" s="223" t="s">
        <v>244</v>
      </c>
      <c r="B20" s="229" t="s">
        <v>245</v>
      </c>
      <c r="C20" s="224">
        <v>8.1999999999999993</v>
      </c>
      <c r="D20" s="224">
        <v>9.1999999999999993</v>
      </c>
      <c r="E20" s="224">
        <v>12.7</v>
      </c>
    </row>
    <row r="21" spans="1:5" ht="117.6" customHeight="1" thickBot="1" x14ac:dyDescent="0.35">
      <c r="A21" s="223" t="s">
        <v>246</v>
      </c>
      <c r="B21" s="229" t="s">
        <v>247</v>
      </c>
      <c r="C21" s="224">
        <v>1860.2</v>
      </c>
      <c r="D21" s="224">
        <v>1987.4</v>
      </c>
      <c r="E21" s="224">
        <v>2743.3</v>
      </c>
    </row>
    <row r="22" spans="1:5" ht="109.2" customHeight="1" thickBot="1" x14ac:dyDescent="0.35">
      <c r="A22" s="223" t="s">
        <v>248</v>
      </c>
      <c r="B22" s="229" t="s">
        <v>249</v>
      </c>
      <c r="C22" s="224">
        <v>-186.7</v>
      </c>
      <c r="D22" s="224">
        <v>-196.7</v>
      </c>
      <c r="E22" s="224">
        <v>-261.60000000000002</v>
      </c>
    </row>
    <row r="23" spans="1:5" ht="109.2" customHeight="1" thickBot="1" x14ac:dyDescent="0.35">
      <c r="A23" s="223" t="s">
        <v>316</v>
      </c>
      <c r="B23" s="228" t="s">
        <v>317</v>
      </c>
      <c r="C23" s="222">
        <v>2007.5</v>
      </c>
      <c r="D23" s="226">
        <v>0</v>
      </c>
      <c r="E23" s="226">
        <v>0</v>
      </c>
    </row>
    <row r="24" spans="1:5" ht="109.2" customHeight="1" thickBot="1" x14ac:dyDescent="0.35">
      <c r="A24" s="223" t="s">
        <v>318</v>
      </c>
      <c r="B24" s="229" t="s">
        <v>319</v>
      </c>
      <c r="C24" s="224">
        <v>2007.5</v>
      </c>
      <c r="D24" s="230">
        <v>0</v>
      </c>
      <c r="E24" s="230">
        <v>0</v>
      </c>
    </row>
    <row r="25" spans="1:5" ht="43.8" customHeight="1" thickBot="1" x14ac:dyDescent="0.35">
      <c r="A25" s="225" t="s">
        <v>250</v>
      </c>
      <c r="B25" s="228" t="s">
        <v>251</v>
      </c>
      <c r="C25" s="222">
        <v>16379.1</v>
      </c>
      <c r="D25" s="222">
        <v>16608.400000000001</v>
      </c>
      <c r="E25" s="222">
        <v>16907.400000000001</v>
      </c>
    </row>
    <row r="26" spans="1:5" ht="44.4" customHeight="1" thickBot="1" x14ac:dyDescent="0.35">
      <c r="A26" s="223" t="s">
        <v>252</v>
      </c>
      <c r="B26" s="229" t="s">
        <v>253</v>
      </c>
      <c r="C26" s="224">
        <v>16379.1</v>
      </c>
      <c r="D26" s="224">
        <v>16608.400000000001</v>
      </c>
      <c r="E26" s="224">
        <v>16907.400000000001</v>
      </c>
    </row>
    <row r="27" spans="1:5" ht="43.2" customHeight="1" thickBot="1" x14ac:dyDescent="0.35">
      <c r="A27" s="223" t="s">
        <v>254</v>
      </c>
      <c r="B27" s="229" t="s">
        <v>253</v>
      </c>
      <c r="C27" s="224">
        <v>16379.1</v>
      </c>
      <c r="D27" s="224">
        <v>16608.400000000001</v>
      </c>
      <c r="E27" s="224">
        <v>16907.400000000001</v>
      </c>
    </row>
    <row r="28" spans="1:5" ht="31.2" customHeight="1" thickBot="1" x14ac:dyDescent="0.35">
      <c r="A28" s="225" t="s">
        <v>255</v>
      </c>
      <c r="B28" s="228" t="s">
        <v>256</v>
      </c>
      <c r="C28" s="222">
        <f>C29+C31</f>
        <v>9153.4</v>
      </c>
      <c r="D28" s="222">
        <v>10195.6</v>
      </c>
      <c r="E28" s="222">
        <v>10343.5</v>
      </c>
    </row>
    <row r="29" spans="1:5" ht="39.6" customHeight="1" thickBot="1" x14ac:dyDescent="0.35">
      <c r="A29" s="223" t="s">
        <v>257</v>
      </c>
      <c r="B29" s="229" t="s">
        <v>258</v>
      </c>
      <c r="C29" s="224">
        <v>2655.1</v>
      </c>
      <c r="D29" s="224">
        <v>3697.3</v>
      </c>
      <c r="E29" s="224">
        <v>3845.2</v>
      </c>
    </row>
    <row r="30" spans="1:5" ht="136.19999999999999" customHeight="1" thickBot="1" x14ac:dyDescent="0.35">
      <c r="A30" s="223" t="s">
        <v>259</v>
      </c>
      <c r="B30" s="229" t="s">
        <v>260</v>
      </c>
      <c r="C30" s="224">
        <v>2655.1</v>
      </c>
      <c r="D30" s="224">
        <v>3697.3</v>
      </c>
      <c r="E30" s="224">
        <v>3845.2</v>
      </c>
    </row>
    <row r="31" spans="1:5" ht="26.4" customHeight="1" thickBot="1" x14ac:dyDescent="0.35">
      <c r="A31" s="223" t="s">
        <v>261</v>
      </c>
      <c r="B31" s="229" t="s">
        <v>262</v>
      </c>
      <c r="C31" s="224">
        <v>6498.3</v>
      </c>
      <c r="D31" s="224">
        <v>6498.3</v>
      </c>
      <c r="E31" s="224">
        <v>6498.3</v>
      </c>
    </row>
    <row r="32" spans="1:5" ht="113.4" customHeight="1" thickBot="1" x14ac:dyDescent="0.35">
      <c r="A32" s="223" t="s">
        <v>263</v>
      </c>
      <c r="B32" s="229" t="s">
        <v>264</v>
      </c>
      <c r="C32" s="224">
        <v>2599.3000000000002</v>
      </c>
      <c r="D32" s="224">
        <v>2599.3000000000002</v>
      </c>
      <c r="E32" s="224">
        <v>2599.3000000000002</v>
      </c>
    </row>
    <row r="33" spans="1:5" ht="82.8" customHeight="1" thickBot="1" x14ac:dyDescent="0.35">
      <c r="A33" s="223" t="s">
        <v>265</v>
      </c>
      <c r="B33" s="229" t="s">
        <v>266</v>
      </c>
      <c r="C33" s="230">
        <v>3899</v>
      </c>
      <c r="D33" s="230">
        <v>3899</v>
      </c>
      <c r="E33" s="230">
        <v>3899</v>
      </c>
    </row>
    <row r="34" spans="1:5" ht="126.6" customHeight="1" thickBot="1" x14ac:dyDescent="0.35">
      <c r="A34" s="225" t="s">
        <v>267</v>
      </c>
      <c r="B34" s="228" t="s">
        <v>268</v>
      </c>
      <c r="C34" s="226">
        <v>7150</v>
      </c>
      <c r="D34" s="226">
        <v>7150</v>
      </c>
      <c r="E34" s="226">
        <v>7650</v>
      </c>
    </row>
    <row r="35" spans="1:5" x14ac:dyDescent="0.3">
      <c r="A35" s="261" t="s">
        <v>269</v>
      </c>
      <c r="B35" s="263" t="s">
        <v>270</v>
      </c>
      <c r="C35" s="265">
        <v>7150</v>
      </c>
      <c r="D35" s="265">
        <v>7150</v>
      </c>
      <c r="E35" s="265">
        <v>7650</v>
      </c>
    </row>
    <row r="36" spans="1:5" ht="58.8" customHeight="1" thickBot="1" x14ac:dyDescent="0.35">
      <c r="A36" s="262"/>
      <c r="B36" s="264"/>
      <c r="C36" s="266"/>
      <c r="D36" s="266"/>
      <c r="E36" s="266"/>
    </row>
    <row r="37" spans="1:5" ht="166.2" customHeight="1" thickBot="1" x14ac:dyDescent="0.35">
      <c r="A37" s="227" t="s">
        <v>271</v>
      </c>
      <c r="B37" s="229" t="s">
        <v>272</v>
      </c>
      <c r="C37" s="230">
        <v>6500</v>
      </c>
      <c r="D37" s="230">
        <v>6500</v>
      </c>
      <c r="E37" s="230">
        <v>7000</v>
      </c>
    </row>
    <row r="38" spans="1:5" ht="205.2" customHeight="1" thickBot="1" x14ac:dyDescent="0.35">
      <c r="A38" s="223" t="s">
        <v>273</v>
      </c>
      <c r="B38" s="229" t="s">
        <v>274</v>
      </c>
      <c r="C38" s="230">
        <v>6500</v>
      </c>
      <c r="D38" s="230">
        <v>6500</v>
      </c>
      <c r="E38" s="230">
        <v>7000</v>
      </c>
    </row>
    <row r="39" spans="1:5" ht="235.2" thickBot="1" x14ac:dyDescent="0.35">
      <c r="A39" s="227" t="s">
        <v>275</v>
      </c>
      <c r="B39" s="231" t="s">
        <v>276</v>
      </c>
      <c r="C39" s="224">
        <v>650</v>
      </c>
      <c r="D39" s="224">
        <v>650</v>
      </c>
      <c r="E39" s="224">
        <v>650</v>
      </c>
    </row>
    <row r="40" spans="1:5" ht="193.2" customHeight="1" thickBot="1" x14ac:dyDescent="0.35">
      <c r="A40" s="223" t="s">
        <v>277</v>
      </c>
      <c r="B40" s="229" t="s">
        <v>278</v>
      </c>
      <c r="C40" s="230">
        <v>650</v>
      </c>
      <c r="D40" s="230">
        <v>650</v>
      </c>
      <c r="E40" s="230">
        <v>650</v>
      </c>
    </row>
    <row r="41" spans="1:5" ht="69.599999999999994" thickBot="1" x14ac:dyDescent="0.35">
      <c r="A41" s="225" t="s">
        <v>279</v>
      </c>
      <c r="B41" s="228" t="s">
        <v>280</v>
      </c>
      <c r="C41" s="226">
        <v>1000</v>
      </c>
      <c r="D41" s="226">
        <v>1000</v>
      </c>
      <c r="E41" s="226">
        <v>1000</v>
      </c>
    </row>
    <row r="42" spans="1:5" ht="152.4" thickBot="1" x14ac:dyDescent="0.35">
      <c r="A42" s="223" t="s">
        <v>281</v>
      </c>
      <c r="B42" s="229" t="s">
        <v>282</v>
      </c>
      <c r="C42" s="230">
        <v>1000</v>
      </c>
      <c r="D42" s="230">
        <v>1000</v>
      </c>
      <c r="E42" s="230">
        <v>1000</v>
      </c>
    </row>
    <row r="43" spans="1:5" ht="124.8" thickBot="1" x14ac:dyDescent="0.35">
      <c r="A43" s="223" t="s">
        <v>283</v>
      </c>
      <c r="B43" s="229" t="s">
        <v>284</v>
      </c>
      <c r="C43" s="230">
        <v>1000</v>
      </c>
      <c r="D43" s="230">
        <v>1000</v>
      </c>
      <c r="E43" s="230">
        <v>1000</v>
      </c>
    </row>
    <row r="44" spans="1:5" ht="55.8" thickBot="1" x14ac:dyDescent="0.35">
      <c r="A44" s="225" t="s">
        <v>285</v>
      </c>
      <c r="B44" s="228" t="s">
        <v>286</v>
      </c>
      <c r="C44" s="222">
        <v>411.6</v>
      </c>
      <c r="D44" s="222">
        <v>429.3</v>
      </c>
      <c r="E44" s="222">
        <v>446.5</v>
      </c>
    </row>
    <row r="45" spans="1:5" ht="281.39999999999998" customHeight="1" thickBot="1" x14ac:dyDescent="0.35">
      <c r="A45" s="223" t="s">
        <v>287</v>
      </c>
      <c r="B45" s="229" t="s">
        <v>288</v>
      </c>
      <c r="C45" s="224">
        <v>411.6</v>
      </c>
      <c r="D45" s="224">
        <v>429.3</v>
      </c>
      <c r="E45" s="224">
        <v>446.5</v>
      </c>
    </row>
    <row r="46" spans="1:5" ht="42" thickBot="1" x14ac:dyDescent="0.35">
      <c r="A46" s="225" t="s">
        <v>289</v>
      </c>
      <c r="B46" s="228" t="s">
        <v>290</v>
      </c>
      <c r="C46" s="226">
        <v>2000</v>
      </c>
      <c r="D46" s="226">
        <v>2000</v>
      </c>
      <c r="E46" s="226">
        <v>2000</v>
      </c>
    </row>
    <row r="47" spans="1:5" ht="42" thickBot="1" x14ac:dyDescent="0.35">
      <c r="A47" s="223" t="s">
        <v>291</v>
      </c>
      <c r="B47" s="229" t="s">
        <v>292</v>
      </c>
      <c r="C47" s="230">
        <v>2000</v>
      </c>
      <c r="D47" s="230">
        <v>2000</v>
      </c>
      <c r="E47" s="230">
        <v>2000</v>
      </c>
    </row>
    <row r="48" spans="1:5" ht="28.2" thickBot="1" x14ac:dyDescent="0.35">
      <c r="A48" s="225" t="s">
        <v>293</v>
      </c>
      <c r="B48" s="228" t="s">
        <v>294</v>
      </c>
      <c r="C48" s="226">
        <f>C50+C52+C56+C60+C62</f>
        <v>142447.40000000002</v>
      </c>
      <c r="D48" s="222">
        <v>64643.9</v>
      </c>
      <c r="E48" s="222">
        <v>64643.9</v>
      </c>
    </row>
    <row r="49" spans="1:5" ht="69.599999999999994" thickBot="1" x14ac:dyDescent="0.35">
      <c r="A49" s="225" t="s">
        <v>295</v>
      </c>
      <c r="B49" s="228" t="s">
        <v>296</v>
      </c>
      <c r="C49" s="226">
        <f>C50+C52+C56+C60+C62</f>
        <v>142447.40000000002</v>
      </c>
      <c r="D49" s="222">
        <v>64643.9</v>
      </c>
      <c r="E49" s="222">
        <v>64643.9</v>
      </c>
    </row>
    <row r="50" spans="1:5" ht="55.8" thickBot="1" x14ac:dyDescent="0.35">
      <c r="A50" s="225" t="s">
        <v>297</v>
      </c>
      <c r="B50" s="228" t="s">
        <v>298</v>
      </c>
      <c r="C50" s="226">
        <v>30730</v>
      </c>
      <c r="D50" s="226">
        <v>30730</v>
      </c>
      <c r="E50" s="226">
        <v>30730</v>
      </c>
    </row>
    <row r="51" spans="1:5" ht="97.2" thickBot="1" x14ac:dyDescent="0.35">
      <c r="A51" s="223" t="s">
        <v>299</v>
      </c>
      <c r="B51" s="229" t="s">
        <v>300</v>
      </c>
      <c r="C51" s="230">
        <v>30730</v>
      </c>
      <c r="D51" s="230">
        <v>30730</v>
      </c>
      <c r="E51" s="230">
        <v>30730</v>
      </c>
    </row>
    <row r="52" spans="1:5" ht="55.8" thickBot="1" x14ac:dyDescent="0.35">
      <c r="A52" s="225" t="s">
        <v>303</v>
      </c>
      <c r="B52" s="228" t="s">
        <v>304</v>
      </c>
      <c r="C52" s="222">
        <f>C53+C54</f>
        <v>153.19999999999999</v>
      </c>
      <c r="D52" s="222">
        <v>263.2</v>
      </c>
      <c r="E52" s="222">
        <v>263.2</v>
      </c>
    </row>
    <row r="53" spans="1:5" ht="138.6" thickBot="1" x14ac:dyDescent="0.35">
      <c r="A53" s="223" t="s">
        <v>305</v>
      </c>
      <c r="B53" s="229" t="s">
        <v>306</v>
      </c>
      <c r="C53" s="224">
        <v>82.4</v>
      </c>
      <c r="D53" s="224">
        <v>82.4</v>
      </c>
      <c r="E53" s="224">
        <v>82.4</v>
      </c>
    </row>
    <row r="54" spans="1:5" ht="221.4" thickBot="1" x14ac:dyDescent="0.35">
      <c r="A54" s="223" t="s">
        <v>305</v>
      </c>
      <c r="B54" s="229" t="s">
        <v>307</v>
      </c>
      <c r="C54" s="224">
        <v>70.8</v>
      </c>
      <c r="D54" s="224">
        <v>70.8</v>
      </c>
      <c r="E54" s="224">
        <v>70.8</v>
      </c>
    </row>
    <row r="55" spans="1:5" ht="235.2" thickBot="1" x14ac:dyDescent="0.35">
      <c r="A55" s="223" t="s">
        <v>305</v>
      </c>
      <c r="B55" s="229" t="s">
        <v>308</v>
      </c>
      <c r="C55" s="230">
        <v>0</v>
      </c>
      <c r="D55" s="230">
        <v>110</v>
      </c>
      <c r="E55" s="230">
        <v>110</v>
      </c>
    </row>
    <row r="56" spans="1:5" ht="28.2" thickBot="1" x14ac:dyDescent="0.35">
      <c r="A56" s="225" t="s">
        <v>309</v>
      </c>
      <c r="B56" s="228" t="s">
        <v>310</v>
      </c>
      <c r="C56" s="226">
        <f>C57+C58+C59</f>
        <v>29678.9</v>
      </c>
      <c r="D56" s="226">
        <v>33650.699999999997</v>
      </c>
      <c r="E56" s="226">
        <v>33650.699999999997</v>
      </c>
    </row>
    <row r="57" spans="1:5" ht="111" thickBot="1" x14ac:dyDescent="0.35">
      <c r="A57" s="223" t="s">
        <v>311</v>
      </c>
      <c r="B57" s="229" t="s">
        <v>312</v>
      </c>
      <c r="C57" s="230">
        <v>21082.7</v>
      </c>
      <c r="D57" s="224">
        <v>20235.5</v>
      </c>
      <c r="E57" s="224">
        <v>20535.5</v>
      </c>
    </row>
    <row r="58" spans="1:5" ht="97.2" thickBot="1" x14ac:dyDescent="0.35">
      <c r="A58" s="223" t="s">
        <v>311</v>
      </c>
      <c r="B58" s="229" t="s">
        <v>313</v>
      </c>
      <c r="C58" s="224">
        <v>8576.2000000000007</v>
      </c>
      <c r="D58" s="224">
        <v>8576.2000000000007</v>
      </c>
      <c r="E58" s="224">
        <v>8576.2000000000007</v>
      </c>
    </row>
    <row r="59" spans="1:5" ht="111" thickBot="1" x14ac:dyDescent="0.35">
      <c r="A59" s="223" t="s">
        <v>311</v>
      </c>
      <c r="B59" s="229" t="s">
        <v>324</v>
      </c>
      <c r="C59" s="230">
        <v>20</v>
      </c>
      <c r="D59" s="230">
        <v>0</v>
      </c>
      <c r="E59" s="230">
        <v>0</v>
      </c>
    </row>
    <row r="60" spans="1:5" ht="97.2" thickBot="1" x14ac:dyDescent="0.35">
      <c r="A60" s="225" t="s">
        <v>301</v>
      </c>
      <c r="B60" s="228" t="s">
        <v>314</v>
      </c>
      <c r="C60" s="226">
        <v>8486.2999999999993</v>
      </c>
      <c r="D60" s="226">
        <v>0</v>
      </c>
      <c r="E60" s="226">
        <v>0</v>
      </c>
    </row>
    <row r="61" spans="1:5" ht="83.4" thickBot="1" x14ac:dyDescent="0.35">
      <c r="A61" s="223" t="s">
        <v>302</v>
      </c>
      <c r="B61" s="229" t="s">
        <v>314</v>
      </c>
      <c r="C61" s="224">
        <v>8486.2999999999993</v>
      </c>
      <c r="D61" s="230">
        <v>0</v>
      </c>
      <c r="E61" s="230">
        <v>0</v>
      </c>
    </row>
    <row r="62" spans="1:5" ht="55.8" thickBot="1" x14ac:dyDescent="0.35">
      <c r="A62" s="246" t="s">
        <v>321</v>
      </c>
      <c r="B62" s="228" t="s">
        <v>322</v>
      </c>
      <c r="C62" s="226">
        <v>73399</v>
      </c>
      <c r="D62" s="226">
        <v>0</v>
      </c>
      <c r="E62" s="226">
        <v>0</v>
      </c>
    </row>
    <row r="63" spans="1:5" ht="42" thickBot="1" x14ac:dyDescent="0.35">
      <c r="A63" s="245" t="s">
        <v>323</v>
      </c>
      <c r="B63" s="229" t="s">
        <v>322</v>
      </c>
      <c r="C63" s="230">
        <v>73399</v>
      </c>
      <c r="D63" s="230">
        <v>0</v>
      </c>
      <c r="E63" s="230">
        <v>0</v>
      </c>
    </row>
    <row r="64" spans="1:5" ht="28.2" thickBot="1" x14ac:dyDescent="0.35">
      <c r="A64" s="225" t="s">
        <v>315</v>
      </c>
      <c r="B64" s="228"/>
      <c r="C64" s="226">
        <f>C48+C13</f>
        <v>338148.80000000005</v>
      </c>
      <c r="D64" s="222">
        <v>268134.90000000002</v>
      </c>
      <c r="E64" s="222">
        <v>281379.5</v>
      </c>
    </row>
  </sheetData>
  <mergeCells count="14">
    <mergeCell ref="A35:A36"/>
    <mergeCell ref="B35:B36"/>
    <mergeCell ref="C35:C36"/>
    <mergeCell ref="D35:D36"/>
    <mergeCell ref="E35:E36"/>
    <mergeCell ref="A9:E9"/>
    <mergeCell ref="A10:A11"/>
    <mergeCell ref="B10:B11"/>
    <mergeCell ref="C10:E10"/>
    <mergeCell ref="A16:A17"/>
    <mergeCell ref="B16:B17"/>
    <mergeCell ref="C16:C17"/>
    <mergeCell ref="D16:D17"/>
    <mergeCell ref="E16:E17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49"/>
  <sheetViews>
    <sheetView workbookViewId="0">
      <selection activeCell="H17" sqref="H17"/>
    </sheetView>
  </sheetViews>
  <sheetFormatPr defaultRowHeight="14.4" x14ac:dyDescent="0.3"/>
  <cols>
    <col min="1" max="1" width="9.33203125" style="5" customWidth="1"/>
    <col min="2" max="2" width="63.33203125" customWidth="1"/>
    <col min="3" max="3" width="17.44140625" customWidth="1"/>
    <col min="4" max="4" width="11.5546875" customWidth="1"/>
    <col min="5" max="5" width="13.109375" customWidth="1"/>
  </cols>
  <sheetData>
    <row r="2" spans="1:5" ht="19.2" customHeight="1" x14ac:dyDescent="0.3">
      <c r="A2" s="272" t="s">
        <v>72</v>
      </c>
      <c r="B2" s="272"/>
      <c r="C2" s="272"/>
      <c r="D2" s="272"/>
      <c r="E2" s="272"/>
    </row>
    <row r="3" spans="1:5" ht="15.6" x14ac:dyDescent="0.3">
      <c r="A3" s="272" t="s">
        <v>64</v>
      </c>
      <c r="B3" s="272"/>
      <c r="C3" s="272"/>
      <c r="D3" s="272"/>
      <c r="E3" s="272"/>
    </row>
    <row r="4" spans="1:5" ht="16.8" customHeight="1" x14ac:dyDescent="0.3">
      <c r="A4" s="272" t="s">
        <v>73</v>
      </c>
      <c r="B4" s="272"/>
      <c r="C4" s="272"/>
      <c r="D4" s="272"/>
      <c r="E4" s="272"/>
    </row>
    <row r="5" spans="1:5" ht="15.6" x14ac:dyDescent="0.3">
      <c r="A5" s="272" t="s">
        <v>185</v>
      </c>
      <c r="B5" s="272"/>
      <c r="C5" s="272"/>
      <c r="D5" s="272"/>
      <c r="E5" s="272"/>
    </row>
    <row r="6" spans="1:5" ht="15.6" x14ac:dyDescent="0.3">
      <c r="A6" s="272" t="s">
        <v>186</v>
      </c>
      <c r="B6" s="272"/>
      <c r="C6" s="272"/>
      <c r="D6" s="272"/>
      <c r="E6" s="272"/>
    </row>
    <row r="7" spans="1:5" ht="17.399999999999999" x14ac:dyDescent="0.3">
      <c r="A7" s="24"/>
    </row>
    <row r="8" spans="1:5" ht="17.399999999999999" x14ac:dyDescent="0.3">
      <c r="A8" s="273" t="s">
        <v>74</v>
      </c>
      <c r="B8" s="273"/>
      <c r="C8" s="273"/>
      <c r="D8" s="273"/>
      <c r="E8" s="273"/>
    </row>
    <row r="9" spans="1:5" ht="16.5" customHeight="1" x14ac:dyDescent="0.3">
      <c r="A9" s="273" t="s">
        <v>75</v>
      </c>
      <c r="B9" s="273"/>
      <c r="C9" s="273"/>
      <c r="D9" s="273"/>
      <c r="E9" s="273"/>
    </row>
    <row r="10" spans="1:5" ht="17.399999999999999" x14ac:dyDescent="0.3">
      <c r="A10" s="273" t="s">
        <v>187</v>
      </c>
      <c r="B10" s="273"/>
      <c r="C10" s="273"/>
      <c r="D10" s="273"/>
      <c r="E10" s="273"/>
    </row>
    <row r="11" spans="1:5" ht="18" thickBot="1" x14ac:dyDescent="0.35">
      <c r="A11" s="24" t="s">
        <v>76</v>
      </c>
    </row>
    <row r="12" spans="1:5" ht="26.25" customHeight="1" thickBot="1" x14ac:dyDescent="0.35">
      <c r="A12" s="267" t="s">
        <v>0</v>
      </c>
      <c r="B12" s="54"/>
      <c r="C12" s="269" t="s">
        <v>77</v>
      </c>
      <c r="D12" s="270"/>
      <c r="E12" s="271"/>
    </row>
    <row r="13" spans="1:5" ht="16.2" thickBot="1" x14ac:dyDescent="0.35">
      <c r="A13" s="268"/>
      <c r="B13" s="55" t="s">
        <v>1</v>
      </c>
      <c r="C13" s="3" t="s">
        <v>65</v>
      </c>
      <c r="D13" s="3" t="s">
        <v>171</v>
      </c>
      <c r="E13" s="3" t="s">
        <v>188</v>
      </c>
    </row>
    <row r="14" spans="1:5" ht="16.2" thickBot="1" x14ac:dyDescent="0.35">
      <c r="A14" s="56">
        <v>1</v>
      </c>
      <c r="B14" s="1">
        <v>2</v>
      </c>
      <c r="C14" s="1">
        <v>3</v>
      </c>
      <c r="D14" s="1">
        <v>4</v>
      </c>
      <c r="E14" s="1">
        <v>5</v>
      </c>
    </row>
    <row r="15" spans="1:5" ht="16.2" thickBot="1" x14ac:dyDescent="0.35">
      <c r="A15" s="59" t="s">
        <v>142</v>
      </c>
      <c r="B15" s="2" t="s">
        <v>3</v>
      </c>
      <c r="C15" s="57">
        <f>SUM(C16:C22)</f>
        <v>39030.300000000003</v>
      </c>
      <c r="D15" s="57">
        <f t="shared" ref="D15:E15" si="0">SUM(D16:D22)</f>
        <v>41660.199999999997</v>
      </c>
      <c r="E15" s="57">
        <f t="shared" si="0"/>
        <v>49286.8</v>
      </c>
    </row>
    <row r="16" spans="1:5" ht="31.8" thickBot="1" x14ac:dyDescent="0.35">
      <c r="A16" s="60" t="s">
        <v>143</v>
      </c>
      <c r="B16" s="4" t="s">
        <v>4</v>
      </c>
      <c r="C16" s="58">
        <v>2375.6999999999998</v>
      </c>
      <c r="D16" s="58">
        <v>2075</v>
      </c>
      <c r="E16" s="58">
        <v>2075</v>
      </c>
    </row>
    <row r="17" spans="1:5" ht="63" thickBot="1" x14ac:dyDescent="0.35">
      <c r="A17" s="60" t="s">
        <v>144</v>
      </c>
      <c r="B17" s="4" t="s">
        <v>78</v>
      </c>
      <c r="C17" s="58">
        <v>1547.4</v>
      </c>
      <c r="D17" s="58">
        <v>1477</v>
      </c>
      <c r="E17" s="58">
        <v>1477</v>
      </c>
    </row>
    <row r="18" spans="1:5" ht="47.4" thickBot="1" x14ac:dyDescent="0.35">
      <c r="A18" s="60" t="s">
        <v>145</v>
      </c>
      <c r="B18" s="4" t="s">
        <v>5</v>
      </c>
      <c r="C18" s="58">
        <v>11229.9</v>
      </c>
      <c r="D18" s="58">
        <v>9893.9</v>
      </c>
      <c r="E18" s="58">
        <v>9893.9</v>
      </c>
    </row>
    <row r="19" spans="1:5" ht="47.4" thickBot="1" x14ac:dyDescent="0.35">
      <c r="A19" s="60" t="s">
        <v>146</v>
      </c>
      <c r="B19" s="4" t="s">
        <v>6</v>
      </c>
      <c r="C19" s="58">
        <v>611.9</v>
      </c>
      <c r="D19" s="58">
        <v>539.9</v>
      </c>
      <c r="E19" s="58">
        <v>539.9</v>
      </c>
    </row>
    <row r="20" spans="1:5" ht="16.2" thickBot="1" x14ac:dyDescent="0.35">
      <c r="A20" s="60" t="s">
        <v>147</v>
      </c>
      <c r="B20" s="4" t="s">
        <v>140</v>
      </c>
      <c r="C20" s="58">
        <v>0</v>
      </c>
      <c r="D20" s="58">
        <v>0</v>
      </c>
      <c r="E20" s="58">
        <v>0</v>
      </c>
    </row>
    <row r="21" spans="1:5" ht="16.2" thickBot="1" x14ac:dyDescent="0.35">
      <c r="A21" s="60" t="s">
        <v>148</v>
      </c>
      <c r="B21" s="4" t="s">
        <v>7</v>
      </c>
      <c r="C21" s="58">
        <v>85.7</v>
      </c>
      <c r="D21" s="58">
        <v>500</v>
      </c>
      <c r="E21" s="58">
        <v>500</v>
      </c>
    </row>
    <row r="22" spans="1:5" ht="16.2" thickBot="1" x14ac:dyDescent="0.35">
      <c r="A22" s="60" t="s">
        <v>149</v>
      </c>
      <c r="B22" s="4" t="s">
        <v>8</v>
      </c>
      <c r="C22" s="58">
        <v>23179.7</v>
      </c>
      <c r="D22" s="58">
        <v>27174.400000000001</v>
      </c>
      <c r="E22" s="58">
        <v>34801</v>
      </c>
    </row>
    <row r="23" spans="1:5" ht="31.8" thickBot="1" x14ac:dyDescent="0.35">
      <c r="A23" s="59" t="s">
        <v>150</v>
      </c>
      <c r="B23" s="2" t="s">
        <v>9</v>
      </c>
      <c r="C23" s="57">
        <f>C24+C25+C26</f>
        <v>3539.1</v>
      </c>
      <c r="D23" s="57">
        <f t="shared" ref="D23:E23" si="1">SUM(D24:D26)</f>
        <v>2474</v>
      </c>
      <c r="E23" s="57">
        <f t="shared" si="1"/>
        <v>2474</v>
      </c>
    </row>
    <row r="24" spans="1:5" ht="16.2" thickBot="1" x14ac:dyDescent="0.35">
      <c r="A24" s="60" t="s">
        <v>151</v>
      </c>
      <c r="B24" s="4" t="s">
        <v>79</v>
      </c>
      <c r="C24" s="58">
        <v>2020.2</v>
      </c>
      <c r="D24" s="58">
        <v>1170</v>
      </c>
      <c r="E24" s="58">
        <v>1170</v>
      </c>
    </row>
    <row r="25" spans="1:5" ht="31.8" thickBot="1" x14ac:dyDescent="0.35">
      <c r="A25" s="60" t="s">
        <v>152</v>
      </c>
      <c r="B25" s="4" t="s">
        <v>80</v>
      </c>
      <c r="C25" s="58">
        <v>577.4</v>
      </c>
      <c r="D25" s="58">
        <v>294</v>
      </c>
      <c r="E25" s="58">
        <v>294</v>
      </c>
    </row>
    <row r="26" spans="1:5" ht="31.8" thickBot="1" x14ac:dyDescent="0.35">
      <c r="A26" s="60" t="s">
        <v>153</v>
      </c>
      <c r="B26" s="4" t="s">
        <v>10</v>
      </c>
      <c r="C26" s="58">
        <v>941.5</v>
      </c>
      <c r="D26" s="58">
        <v>1010</v>
      </c>
      <c r="E26" s="58">
        <v>1010</v>
      </c>
    </row>
    <row r="27" spans="1:5" ht="16.2" thickBot="1" x14ac:dyDescent="0.35">
      <c r="A27" s="59" t="s">
        <v>154</v>
      </c>
      <c r="B27" s="2" t="s">
        <v>11</v>
      </c>
      <c r="C27" s="57">
        <f>SUM(C28:C31)</f>
        <v>65635.8</v>
      </c>
      <c r="D27" s="57">
        <f t="shared" ref="D27:E27" si="2">SUM(D28:D31)</f>
        <v>89738.099999999991</v>
      </c>
      <c r="E27" s="57">
        <f t="shared" si="2"/>
        <v>88888.5</v>
      </c>
    </row>
    <row r="28" spans="1:5" ht="16.2" thickBot="1" x14ac:dyDescent="0.35">
      <c r="A28" s="60" t="s">
        <v>155</v>
      </c>
      <c r="B28" s="4" t="s">
        <v>81</v>
      </c>
      <c r="C28" s="58">
        <v>1000</v>
      </c>
      <c r="D28" s="58">
        <v>1110</v>
      </c>
      <c r="E28" s="58">
        <v>1110</v>
      </c>
    </row>
    <row r="29" spans="1:5" ht="16.2" thickBot="1" x14ac:dyDescent="0.35">
      <c r="A29" s="60" t="s">
        <v>156</v>
      </c>
      <c r="B29" s="4" t="s">
        <v>82</v>
      </c>
      <c r="C29" s="58">
        <v>82.4</v>
      </c>
      <c r="D29" s="58">
        <v>82.4</v>
      </c>
      <c r="E29" s="58">
        <v>82.4</v>
      </c>
    </row>
    <row r="30" spans="1:5" ht="16.2" thickBot="1" x14ac:dyDescent="0.35">
      <c r="A30" s="60" t="s">
        <v>157</v>
      </c>
      <c r="B30" s="4" t="s">
        <v>12</v>
      </c>
      <c r="C30" s="58">
        <v>60996.2</v>
      </c>
      <c r="D30" s="58">
        <v>87545.7</v>
      </c>
      <c r="E30" s="58">
        <v>86696.1</v>
      </c>
    </row>
    <row r="31" spans="1:5" ht="16.2" thickBot="1" x14ac:dyDescent="0.35">
      <c r="A31" s="60" t="s">
        <v>158</v>
      </c>
      <c r="B31" s="4" t="s">
        <v>13</v>
      </c>
      <c r="C31" s="58">
        <v>3557.2</v>
      </c>
      <c r="D31" s="58">
        <v>1000</v>
      </c>
      <c r="E31" s="58">
        <v>1000</v>
      </c>
    </row>
    <row r="32" spans="1:5" ht="16.2" thickBot="1" x14ac:dyDescent="0.35">
      <c r="A32" s="59" t="s">
        <v>159</v>
      </c>
      <c r="B32" s="2" t="s">
        <v>14</v>
      </c>
      <c r="C32" s="57">
        <f>SUM(C33:C36)</f>
        <v>263269.2</v>
      </c>
      <c r="D32" s="57">
        <f t="shared" ref="D32:E32" si="3">SUM(D33:D36)</f>
        <v>103735.3</v>
      </c>
      <c r="E32" s="57">
        <f t="shared" si="3"/>
        <v>109736.4</v>
      </c>
    </row>
    <row r="33" spans="1:5" ht="16.2" thickBot="1" x14ac:dyDescent="0.35">
      <c r="A33" s="60" t="s">
        <v>160</v>
      </c>
      <c r="B33" s="4" t="s">
        <v>83</v>
      </c>
      <c r="C33" s="58">
        <v>110122.6</v>
      </c>
      <c r="D33" s="58">
        <v>2610</v>
      </c>
      <c r="E33" s="58">
        <v>2610</v>
      </c>
    </row>
    <row r="34" spans="1:5" ht="16.2" thickBot="1" x14ac:dyDescent="0.35">
      <c r="A34" s="60" t="s">
        <v>161</v>
      </c>
      <c r="B34" s="4" t="s">
        <v>15</v>
      </c>
      <c r="C34" s="58">
        <v>25149.7</v>
      </c>
      <c r="D34" s="58">
        <v>17002</v>
      </c>
      <c r="E34" s="58">
        <v>22003</v>
      </c>
    </row>
    <row r="35" spans="1:5" ht="16.2" thickBot="1" x14ac:dyDescent="0.35">
      <c r="A35" s="60" t="s">
        <v>162</v>
      </c>
      <c r="B35" s="4" t="s">
        <v>16</v>
      </c>
      <c r="C35" s="58">
        <v>127996.9</v>
      </c>
      <c r="D35" s="58">
        <v>84123.3</v>
      </c>
      <c r="E35" s="58">
        <v>85123.4</v>
      </c>
    </row>
    <row r="36" spans="1:5" ht="16.2" thickBot="1" x14ac:dyDescent="0.35">
      <c r="A36" s="60" t="s">
        <v>172</v>
      </c>
      <c r="B36" s="4" t="s">
        <v>173</v>
      </c>
      <c r="C36" s="58">
        <v>0</v>
      </c>
      <c r="D36" s="58">
        <v>0</v>
      </c>
      <c r="E36" s="58">
        <v>0</v>
      </c>
    </row>
    <row r="37" spans="1:5" ht="16.2" thickBot="1" x14ac:dyDescent="0.35">
      <c r="A37" s="59" t="s">
        <v>163</v>
      </c>
      <c r="B37" s="2" t="s">
        <v>17</v>
      </c>
      <c r="C37" s="57">
        <f>SUM(C38)</f>
        <v>750</v>
      </c>
      <c r="D37" s="57">
        <f t="shared" ref="D37:E37" si="4">SUM(D38)</f>
        <v>750</v>
      </c>
      <c r="E37" s="57">
        <f t="shared" si="4"/>
        <v>750</v>
      </c>
    </row>
    <row r="38" spans="1:5" ht="16.2" thickBot="1" x14ac:dyDescent="0.35">
      <c r="A38" s="60" t="s">
        <v>164</v>
      </c>
      <c r="B38" s="4" t="s">
        <v>18</v>
      </c>
      <c r="C38" s="58">
        <v>750</v>
      </c>
      <c r="D38" s="58">
        <v>750</v>
      </c>
      <c r="E38" s="58">
        <v>750</v>
      </c>
    </row>
    <row r="39" spans="1:5" ht="16.2" thickBot="1" x14ac:dyDescent="0.35">
      <c r="A39" s="59" t="s">
        <v>165</v>
      </c>
      <c r="B39" s="2" t="s">
        <v>19</v>
      </c>
      <c r="C39" s="57">
        <f>SUM(C40)</f>
        <v>31958.1</v>
      </c>
      <c r="D39" s="57">
        <f t="shared" ref="D39:E39" si="5">SUM(D40)</f>
        <v>28777.3</v>
      </c>
      <c r="E39" s="57">
        <f t="shared" si="5"/>
        <v>29243.8</v>
      </c>
    </row>
    <row r="40" spans="1:5" ht="16.2" thickBot="1" x14ac:dyDescent="0.35">
      <c r="A40" s="60" t="s">
        <v>166</v>
      </c>
      <c r="B40" s="4" t="s">
        <v>20</v>
      </c>
      <c r="C40" s="58">
        <v>31958.1</v>
      </c>
      <c r="D40" s="58">
        <v>28777.3</v>
      </c>
      <c r="E40" s="58">
        <v>29243.8</v>
      </c>
    </row>
    <row r="41" spans="1:5" ht="16.2" thickBot="1" x14ac:dyDescent="0.35">
      <c r="A41" s="59" t="s">
        <v>222</v>
      </c>
      <c r="B41" s="2" t="s">
        <v>223</v>
      </c>
      <c r="C41" s="57">
        <v>696</v>
      </c>
      <c r="D41" s="57">
        <v>0</v>
      </c>
      <c r="E41" s="57">
        <v>0</v>
      </c>
    </row>
    <row r="42" spans="1:5" ht="16.2" thickBot="1" x14ac:dyDescent="0.35">
      <c r="A42" s="60" t="s">
        <v>224</v>
      </c>
      <c r="B42" s="4" t="s">
        <v>225</v>
      </c>
      <c r="C42" s="58">
        <v>696</v>
      </c>
      <c r="D42" s="58">
        <v>0</v>
      </c>
      <c r="E42" s="58">
        <v>0</v>
      </c>
    </row>
    <row r="43" spans="1:5" ht="16.2" thickBot="1" x14ac:dyDescent="0.35">
      <c r="A43" s="59" t="s">
        <v>167</v>
      </c>
      <c r="B43" s="2" t="s">
        <v>21</v>
      </c>
      <c r="C43" s="57">
        <f>SUM(C44)</f>
        <v>500</v>
      </c>
      <c r="D43" s="57">
        <f t="shared" ref="D43:E43" si="6">SUM(D44)</f>
        <v>500</v>
      </c>
      <c r="E43" s="57">
        <f t="shared" si="6"/>
        <v>500</v>
      </c>
    </row>
    <row r="44" spans="1:5" ht="16.2" thickBot="1" x14ac:dyDescent="0.35">
      <c r="A44" s="60">
        <v>1105</v>
      </c>
      <c r="B44" s="4" t="s">
        <v>22</v>
      </c>
      <c r="C44" s="58">
        <v>500</v>
      </c>
      <c r="D44" s="58">
        <v>500</v>
      </c>
      <c r="E44" s="58">
        <v>500</v>
      </c>
    </row>
    <row r="45" spans="1:5" ht="16.2" thickBot="1" x14ac:dyDescent="0.35">
      <c r="A45" s="59">
        <v>1200</v>
      </c>
      <c r="B45" s="2" t="s">
        <v>23</v>
      </c>
      <c r="C45" s="57">
        <f>SUM(C46)</f>
        <v>500</v>
      </c>
      <c r="D45" s="57">
        <f t="shared" ref="D45:E45" si="7">SUM(D46)</f>
        <v>500</v>
      </c>
      <c r="E45" s="57">
        <f t="shared" si="7"/>
        <v>500</v>
      </c>
    </row>
    <row r="46" spans="1:5" ht="16.2" thickBot="1" x14ac:dyDescent="0.35">
      <c r="A46" s="60">
        <v>1204</v>
      </c>
      <c r="B46" s="4" t="s">
        <v>24</v>
      </c>
      <c r="C46" s="58">
        <v>500</v>
      </c>
      <c r="D46" s="58">
        <v>500</v>
      </c>
      <c r="E46" s="58">
        <v>500</v>
      </c>
    </row>
    <row r="47" spans="1:5" ht="16.2" thickBot="1" x14ac:dyDescent="0.35">
      <c r="A47" s="20"/>
      <c r="B47" s="2" t="s">
        <v>141</v>
      </c>
      <c r="C47" s="57">
        <f>C15+C23+C27+C32+C37+C39+C41+C43+C45</f>
        <v>405878.5</v>
      </c>
      <c r="D47" s="57">
        <f t="shared" ref="D47:E47" si="8">SUM(D15+D23+D27+D32+D37+D39+D43+D45)</f>
        <v>268134.89999999997</v>
      </c>
      <c r="E47" s="57">
        <f t="shared" si="8"/>
        <v>281379.5</v>
      </c>
    </row>
    <row r="48" spans="1:5" x14ac:dyDescent="0.3">
      <c r="C48" s="61"/>
    </row>
    <row r="49" spans="3:3" x14ac:dyDescent="0.3">
      <c r="C49" s="61"/>
    </row>
  </sheetData>
  <mergeCells count="10">
    <mergeCell ref="A12:A13"/>
    <mergeCell ref="C12:E12"/>
    <mergeCell ref="A4:E4"/>
    <mergeCell ref="A2:E2"/>
    <mergeCell ref="A3:E3"/>
    <mergeCell ref="A5:E5"/>
    <mergeCell ref="A6:E6"/>
    <mergeCell ref="A8:E8"/>
    <mergeCell ref="A9:E9"/>
    <mergeCell ref="A10:E10"/>
  </mergeCells>
  <pageMargins left="0.70866141732283472" right="0.70866141732283472" top="0.74803149606299213" bottom="0.74803149606299213" header="0.31496062992125984" footer="0.31496062992125984"/>
  <pageSetup paperSize="9" scale="76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57"/>
  <sheetViews>
    <sheetView workbookViewId="0">
      <selection activeCell="E157" sqref="E157"/>
    </sheetView>
  </sheetViews>
  <sheetFormatPr defaultRowHeight="14.4" x14ac:dyDescent="0.3"/>
  <cols>
    <col min="1" max="1" width="47.5546875" customWidth="1"/>
    <col min="2" max="2" width="15" style="5" customWidth="1"/>
    <col min="3" max="3" width="13.5546875" customWidth="1"/>
    <col min="4" max="4" width="13" customWidth="1"/>
    <col min="5" max="5" width="13.5546875" customWidth="1"/>
    <col min="6" max="6" width="14.5546875" customWidth="1"/>
    <col min="7" max="7" width="14.44140625" customWidth="1"/>
  </cols>
  <sheetData>
    <row r="2" spans="1:11" ht="15" customHeight="1" x14ac:dyDescent="0.3">
      <c r="A2" s="272" t="s">
        <v>169</v>
      </c>
      <c r="B2" s="272"/>
      <c r="C2" s="272"/>
      <c r="D2" s="272"/>
      <c r="E2" s="272"/>
      <c r="F2" s="272"/>
      <c r="G2" s="272"/>
      <c r="H2" s="114"/>
      <c r="I2" s="114"/>
      <c r="J2" s="114"/>
      <c r="K2" s="114"/>
    </row>
    <row r="3" spans="1:11" ht="15" customHeight="1" x14ac:dyDescent="0.3">
      <c r="A3" s="272" t="s">
        <v>64</v>
      </c>
      <c r="B3" s="272"/>
      <c r="C3" s="272"/>
      <c r="D3" s="272"/>
      <c r="E3" s="272"/>
      <c r="F3" s="272"/>
      <c r="G3" s="272"/>
      <c r="H3" s="114"/>
      <c r="I3" s="114"/>
      <c r="J3" s="114"/>
      <c r="K3" s="114"/>
    </row>
    <row r="4" spans="1:11" ht="15" customHeight="1" x14ac:dyDescent="0.3">
      <c r="A4" s="272" t="s">
        <v>73</v>
      </c>
      <c r="B4" s="272"/>
      <c r="C4" s="272"/>
      <c r="D4" s="272"/>
      <c r="E4" s="272"/>
      <c r="F4" s="272"/>
      <c r="G4" s="272"/>
      <c r="H4" s="114"/>
      <c r="I4" s="114"/>
      <c r="J4" s="114"/>
      <c r="K4" s="114"/>
    </row>
    <row r="5" spans="1:11" ht="15" customHeight="1" x14ac:dyDescent="0.3">
      <c r="A5" s="272" t="s">
        <v>189</v>
      </c>
      <c r="B5" s="272"/>
      <c r="C5" s="272"/>
      <c r="D5" s="272"/>
      <c r="E5" s="272"/>
      <c r="F5" s="272"/>
      <c r="G5" s="272"/>
      <c r="H5" s="114"/>
      <c r="I5" s="114"/>
      <c r="J5" s="114"/>
      <c r="K5" s="114"/>
    </row>
    <row r="6" spans="1:11" ht="15" customHeight="1" x14ac:dyDescent="0.3">
      <c r="A6" s="272" t="s">
        <v>186</v>
      </c>
      <c r="B6" s="272"/>
      <c r="C6" s="272"/>
      <c r="D6" s="272"/>
      <c r="E6" s="272"/>
      <c r="F6" s="272"/>
      <c r="G6" s="272"/>
      <c r="H6" s="114"/>
      <c r="I6" s="114"/>
      <c r="J6" s="114"/>
      <c r="K6" s="114"/>
    </row>
    <row r="7" spans="1:11" ht="15" customHeight="1" x14ac:dyDescent="0.3">
      <c r="A7" s="85"/>
      <c r="B7" s="116"/>
      <c r="C7" s="85"/>
      <c r="D7" s="85"/>
      <c r="E7" s="85"/>
      <c r="F7" s="85"/>
      <c r="G7" s="85"/>
      <c r="H7" s="85"/>
      <c r="I7" s="85"/>
      <c r="J7" s="85"/>
      <c r="K7" s="85"/>
    </row>
    <row r="8" spans="1:11" ht="15" customHeight="1" x14ac:dyDescent="0.3">
      <c r="A8" s="85"/>
      <c r="B8" s="116"/>
      <c r="C8" s="85"/>
      <c r="D8" s="85"/>
      <c r="E8" s="85"/>
      <c r="F8" s="85"/>
      <c r="G8" s="85"/>
      <c r="H8" s="85"/>
      <c r="I8" s="85"/>
      <c r="J8" s="85"/>
      <c r="K8" s="85"/>
    </row>
    <row r="9" spans="1:11" ht="15" customHeight="1" x14ac:dyDescent="0.3">
      <c r="A9" s="85"/>
      <c r="B9" s="116"/>
      <c r="C9" s="85"/>
      <c r="D9" s="85"/>
      <c r="E9" s="85"/>
      <c r="F9" s="85"/>
      <c r="G9" s="85"/>
      <c r="H9" s="85"/>
      <c r="I9" s="85"/>
      <c r="J9" s="85"/>
      <c r="K9" s="85"/>
    </row>
    <row r="10" spans="1:11" ht="78" customHeight="1" thickBot="1" x14ac:dyDescent="0.35">
      <c r="A10" s="281" t="s">
        <v>190</v>
      </c>
      <c r="B10" s="281"/>
      <c r="C10" s="281"/>
      <c r="D10" s="281"/>
      <c r="E10" s="281"/>
      <c r="F10" s="281"/>
      <c r="G10" s="281"/>
      <c r="H10" s="115"/>
      <c r="I10" s="115"/>
      <c r="J10" s="115"/>
      <c r="K10" s="115"/>
    </row>
    <row r="11" spans="1:11" ht="69.75" customHeight="1" x14ac:dyDescent="0.3">
      <c r="A11" s="83"/>
      <c r="B11" s="63"/>
      <c r="C11" s="267" t="s">
        <v>25</v>
      </c>
      <c r="D11" s="87"/>
      <c r="E11" s="275" t="s">
        <v>2</v>
      </c>
      <c r="F11" s="276"/>
      <c r="G11" s="277"/>
    </row>
    <row r="12" spans="1:11" ht="42" thickBot="1" x14ac:dyDescent="0.35">
      <c r="A12" s="86"/>
      <c r="B12" s="64"/>
      <c r="C12" s="274"/>
      <c r="D12" s="26" t="s">
        <v>26</v>
      </c>
      <c r="E12" s="278"/>
      <c r="F12" s="279"/>
      <c r="G12" s="280"/>
    </row>
    <row r="13" spans="1:11" ht="28.2" thickBot="1" x14ac:dyDescent="0.35">
      <c r="A13" s="84" t="s">
        <v>1</v>
      </c>
      <c r="B13" s="65" t="s">
        <v>0</v>
      </c>
      <c r="C13" s="268"/>
      <c r="D13" s="25"/>
      <c r="E13" s="27" t="s">
        <v>65</v>
      </c>
      <c r="F13" s="27" t="s">
        <v>171</v>
      </c>
      <c r="G13" s="27" t="s">
        <v>188</v>
      </c>
    </row>
    <row r="14" spans="1:11" ht="16.2" thickBot="1" x14ac:dyDescent="0.35">
      <c r="A14" s="89">
        <v>1</v>
      </c>
      <c r="B14" s="66">
        <v>2</v>
      </c>
      <c r="C14" s="28">
        <v>3</v>
      </c>
      <c r="D14" s="28">
        <v>4</v>
      </c>
      <c r="E14" s="28">
        <v>5</v>
      </c>
      <c r="F14" s="28">
        <v>6</v>
      </c>
      <c r="G14" s="28">
        <v>7</v>
      </c>
    </row>
    <row r="15" spans="1:11" ht="16.2" thickBot="1" x14ac:dyDescent="0.35">
      <c r="A15" s="6" t="s">
        <v>3</v>
      </c>
      <c r="B15" s="69" t="s">
        <v>142</v>
      </c>
      <c r="C15" s="30"/>
      <c r="D15" s="30"/>
      <c r="E15" s="77">
        <f>SUM(E16+E19+E24+E28+E34+E37+E31)</f>
        <v>39030.300000000003</v>
      </c>
      <c r="F15" s="77">
        <f t="shared" ref="F15:G15" si="0">SUM(F16+F19+F24+F28+F34+F37+F31)</f>
        <v>41660.199999999997</v>
      </c>
      <c r="G15" s="77">
        <f t="shared" si="0"/>
        <v>49286.8</v>
      </c>
    </row>
    <row r="16" spans="1:11" ht="49.2" thickBot="1" x14ac:dyDescent="0.35">
      <c r="A16" s="18" t="s">
        <v>27</v>
      </c>
      <c r="B16" s="70" t="s">
        <v>143</v>
      </c>
      <c r="C16" s="12"/>
      <c r="D16" s="12"/>
      <c r="E16" s="78">
        <f>SUM(E17)</f>
        <v>2375.6999999999998</v>
      </c>
      <c r="F16" s="78">
        <f t="shared" ref="F16:G16" si="1">SUM(F17)</f>
        <v>2075</v>
      </c>
      <c r="G16" s="78">
        <f t="shared" si="1"/>
        <v>2075</v>
      </c>
    </row>
    <row r="17" spans="1:7" ht="65.400000000000006" thickBot="1" x14ac:dyDescent="0.35">
      <c r="A17" s="18" t="s">
        <v>85</v>
      </c>
      <c r="B17" s="70" t="s">
        <v>143</v>
      </c>
      <c r="C17" s="12" t="s">
        <v>29</v>
      </c>
      <c r="D17" s="12"/>
      <c r="E17" s="78">
        <f>SUM(E18)</f>
        <v>2375.6999999999998</v>
      </c>
      <c r="F17" s="78">
        <f t="shared" ref="F17:G17" si="2">SUM(F18)</f>
        <v>2075</v>
      </c>
      <c r="G17" s="78">
        <f t="shared" si="2"/>
        <v>2075</v>
      </c>
    </row>
    <row r="18" spans="1:7" ht="94.2" thickBot="1" x14ac:dyDescent="0.35">
      <c r="A18" s="88" t="s">
        <v>28</v>
      </c>
      <c r="B18" s="71" t="s">
        <v>143</v>
      </c>
      <c r="C18" s="1" t="s">
        <v>29</v>
      </c>
      <c r="D18" s="1">
        <v>100</v>
      </c>
      <c r="E18" s="58">
        <v>2375.6999999999998</v>
      </c>
      <c r="F18" s="58">
        <v>2075</v>
      </c>
      <c r="G18" s="58">
        <v>2075</v>
      </c>
    </row>
    <row r="19" spans="1:7" ht="81.599999999999994" thickBot="1" x14ac:dyDescent="0.35">
      <c r="A19" s="18" t="s">
        <v>78</v>
      </c>
      <c r="B19" s="70" t="s">
        <v>144</v>
      </c>
      <c r="C19" s="12"/>
      <c r="D19" s="12"/>
      <c r="E19" s="78">
        <f>SUM(E20)</f>
        <v>1547.3999999999999</v>
      </c>
      <c r="F19" s="78">
        <f t="shared" ref="F19:G19" si="3">SUM(F20)</f>
        <v>1477</v>
      </c>
      <c r="G19" s="78">
        <f t="shared" si="3"/>
        <v>1477</v>
      </c>
    </row>
    <row r="20" spans="1:7" ht="65.400000000000006" thickBot="1" x14ac:dyDescent="0.35">
      <c r="A20" s="18" t="s">
        <v>85</v>
      </c>
      <c r="B20" s="70" t="s">
        <v>144</v>
      </c>
      <c r="C20" s="12" t="s">
        <v>29</v>
      </c>
      <c r="D20" s="12"/>
      <c r="E20" s="78">
        <f>SUM(E21:E23)</f>
        <v>1547.3999999999999</v>
      </c>
      <c r="F20" s="78">
        <f t="shared" ref="F20:G20" si="4">SUM(F21:F23)</f>
        <v>1477</v>
      </c>
      <c r="G20" s="78">
        <f t="shared" si="4"/>
        <v>1477</v>
      </c>
    </row>
    <row r="21" spans="1:7" ht="94.2" thickBot="1" x14ac:dyDescent="0.35">
      <c r="A21" s="88" t="s">
        <v>28</v>
      </c>
      <c r="B21" s="71" t="s">
        <v>144</v>
      </c>
      <c r="C21" s="1" t="s">
        <v>29</v>
      </c>
      <c r="D21" s="1">
        <v>100</v>
      </c>
      <c r="E21" s="58">
        <v>1426.6</v>
      </c>
      <c r="F21" s="58">
        <v>1357.4</v>
      </c>
      <c r="G21" s="58">
        <v>1357.4</v>
      </c>
    </row>
    <row r="22" spans="1:7" ht="31.8" thickBot="1" x14ac:dyDescent="0.35">
      <c r="A22" s="88" t="s">
        <v>31</v>
      </c>
      <c r="B22" s="71" t="s">
        <v>144</v>
      </c>
      <c r="C22" s="1" t="s">
        <v>29</v>
      </c>
      <c r="D22" s="1">
        <v>200</v>
      </c>
      <c r="E22" s="58">
        <v>120.8</v>
      </c>
      <c r="F22" s="58">
        <v>119.6</v>
      </c>
      <c r="G22" s="58">
        <v>119.6</v>
      </c>
    </row>
    <row r="23" spans="1:7" ht="16.2" thickBot="1" x14ac:dyDescent="0.35">
      <c r="A23" s="88" t="s">
        <v>32</v>
      </c>
      <c r="B23" s="71" t="s">
        <v>144</v>
      </c>
      <c r="C23" s="1" t="s">
        <v>29</v>
      </c>
      <c r="D23" s="1">
        <v>800</v>
      </c>
      <c r="E23" s="58">
        <v>0</v>
      </c>
      <c r="F23" s="58">
        <v>0</v>
      </c>
      <c r="G23" s="58">
        <v>0</v>
      </c>
    </row>
    <row r="24" spans="1:7" ht="49.2" thickBot="1" x14ac:dyDescent="0.35">
      <c r="A24" s="18" t="s">
        <v>30</v>
      </c>
      <c r="B24" s="70" t="s">
        <v>145</v>
      </c>
      <c r="C24" s="12"/>
      <c r="D24" s="12"/>
      <c r="E24" s="78">
        <f>SUM(E25)</f>
        <v>11229.9</v>
      </c>
      <c r="F24" s="78">
        <f t="shared" ref="F24:G24" si="5">SUM(F25)</f>
        <v>9893.9</v>
      </c>
      <c r="G24" s="78">
        <f t="shared" si="5"/>
        <v>9893.9</v>
      </c>
    </row>
    <row r="25" spans="1:7" ht="65.400000000000006" thickBot="1" x14ac:dyDescent="0.35">
      <c r="A25" s="18" t="s">
        <v>85</v>
      </c>
      <c r="B25" s="70" t="s">
        <v>145</v>
      </c>
      <c r="C25" s="12" t="s">
        <v>29</v>
      </c>
      <c r="D25" s="12"/>
      <c r="E25" s="78">
        <f>SUM(E26:E27)</f>
        <v>11229.9</v>
      </c>
      <c r="F25" s="78">
        <f t="shared" ref="F25:G25" si="6">SUM(F26:F27)</f>
        <v>9893.9</v>
      </c>
      <c r="G25" s="78">
        <f t="shared" si="6"/>
        <v>9893.9</v>
      </c>
    </row>
    <row r="26" spans="1:7" ht="94.2" thickBot="1" x14ac:dyDescent="0.35">
      <c r="A26" s="88" t="s">
        <v>28</v>
      </c>
      <c r="B26" s="71" t="s">
        <v>145</v>
      </c>
      <c r="C26" s="1" t="s">
        <v>29</v>
      </c>
      <c r="D26" s="1">
        <v>100</v>
      </c>
      <c r="E26" s="58">
        <v>10504</v>
      </c>
      <c r="F26" s="58">
        <v>9168</v>
      </c>
      <c r="G26" s="58">
        <v>9168</v>
      </c>
    </row>
    <row r="27" spans="1:7" ht="31.8" thickBot="1" x14ac:dyDescent="0.35">
      <c r="A27" s="88" t="s">
        <v>31</v>
      </c>
      <c r="B27" s="71" t="s">
        <v>145</v>
      </c>
      <c r="C27" s="1" t="s">
        <v>29</v>
      </c>
      <c r="D27" s="1">
        <v>200</v>
      </c>
      <c r="E27" s="58">
        <v>725.9</v>
      </c>
      <c r="F27" s="58">
        <v>725.9</v>
      </c>
      <c r="G27" s="58">
        <v>725.9</v>
      </c>
    </row>
    <row r="28" spans="1:7" ht="65.400000000000006" thickBot="1" x14ac:dyDescent="0.35">
      <c r="A28" s="18" t="s">
        <v>33</v>
      </c>
      <c r="B28" s="70" t="s">
        <v>146</v>
      </c>
      <c r="C28" s="12"/>
      <c r="D28" s="12"/>
      <c r="E28" s="78">
        <f>SUM(E29)</f>
        <v>611.9</v>
      </c>
      <c r="F28" s="78">
        <f t="shared" ref="F28:G28" si="7">SUM(F29)</f>
        <v>539.9</v>
      </c>
      <c r="G28" s="78">
        <f t="shared" si="7"/>
        <v>539.9</v>
      </c>
    </row>
    <row r="29" spans="1:7" ht="49.2" thickBot="1" x14ac:dyDescent="0.35">
      <c r="A29" s="18" t="s">
        <v>87</v>
      </c>
      <c r="B29" s="70" t="s">
        <v>146</v>
      </c>
      <c r="C29" s="12" t="s">
        <v>35</v>
      </c>
      <c r="D29" s="12"/>
      <c r="E29" s="78">
        <f>SUM(E30)</f>
        <v>611.9</v>
      </c>
      <c r="F29" s="78">
        <f t="shared" ref="F29:G29" si="8">SUM(F30)</f>
        <v>539.9</v>
      </c>
      <c r="G29" s="78">
        <f t="shared" si="8"/>
        <v>539.9</v>
      </c>
    </row>
    <row r="30" spans="1:7" ht="16.2" thickBot="1" x14ac:dyDescent="0.35">
      <c r="A30" s="88" t="s">
        <v>34</v>
      </c>
      <c r="B30" s="71" t="s">
        <v>146</v>
      </c>
      <c r="C30" s="1" t="s">
        <v>35</v>
      </c>
      <c r="D30" s="1">
        <v>500</v>
      </c>
      <c r="E30" s="58">
        <v>611.9</v>
      </c>
      <c r="F30" s="58">
        <v>539.9</v>
      </c>
      <c r="G30" s="58">
        <v>539.9</v>
      </c>
    </row>
    <row r="31" spans="1:7" ht="31.8" thickBot="1" x14ac:dyDescent="0.35">
      <c r="A31" s="81" t="s">
        <v>140</v>
      </c>
      <c r="B31" s="120" t="s">
        <v>147</v>
      </c>
      <c r="C31" s="3"/>
      <c r="D31" s="3"/>
      <c r="E31" s="57">
        <f>SUM(E32)</f>
        <v>0</v>
      </c>
      <c r="F31" s="57">
        <f t="shared" ref="F31:G32" si="9">SUM(F32)</f>
        <v>0</v>
      </c>
      <c r="G31" s="57">
        <f t="shared" si="9"/>
        <v>0</v>
      </c>
    </row>
    <row r="32" spans="1:7" ht="49.2" thickBot="1" x14ac:dyDescent="0.4">
      <c r="A32" s="18" t="s">
        <v>87</v>
      </c>
      <c r="B32" s="111" t="s">
        <v>147</v>
      </c>
      <c r="C32" s="82" t="s">
        <v>35</v>
      </c>
      <c r="D32" s="12"/>
      <c r="E32" s="78">
        <f>SUM(E33)</f>
        <v>0</v>
      </c>
      <c r="F32" s="78">
        <f t="shared" si="9"/>
        <v>0</v>
      </c>
      <c r="G32" s="78">
        <f t="shared" si="9"/>
        <v>0</v>
      </c>
    </row>
    <row r="33" spans="1:8" ht="16.2" thickBot="1" x14ac:dyDescent="0.35">
      <c r="A33" s="117" t="s">
        <v>32</v>
      </c>
      <c r="B33" s="66" t="s">
        <v>147</v>
      </c>
      <c r="C33" s="28" t="s">
        <v>35</v>
      </c>
      <c r="D33" s="28">
        <v>800</v>
      </c>
      <c r="E33" s="58">
        <v>0</v>
      </c>
      <c r="F33" s="58">
        <v>0</v>
      </c>
      <c r="G33" s="58">
        <v>0</v>
      </c>
    </row>
    <row r="34" spans="1:8" ht="16.8" thickBot="1" x14ac:dyDescent="0.35">
      <c r="A34" s="18" t="s">
        <v>7</v>
      </c>
      <c r="B34" s="70" t="s">
        <v>148</v>
      </c>
      <c r="C34" s="12"/>
      <c r="D34" s="12"/>
      <c r="E34" s="78">
        <f>SUM(E35)</f>
        <v>85.7</v>
      </c>
      <c r="F34" s="78">
        <f t="shared" ref="F34:G35" si="10">SUM(F35)</f>
        <v>500</v>
      </c>
      <c r="G34" s="78">
        <f t="shared" si="10"/>
        <v>500</v>
      </c>
    </row>
    <row r="35" spans="1:8" ht="49.2" thickBot="1" x14ac:dyDescent="0.35">
      <c r="A35" s="18" t="s">
        <v>87</v>
      </c>
      <c r="B35" s="70" t="s">
        <v>148</v>
      </c>
      <c r="C35" s="12" t="s">
        <v>35</v>
      </c>
      <c r="D35" s="12"/>
      <c r="E35" s="78">
        <f>SUM(E36)</f>
        <v>85.7</v>
      </c>
      <c r="F35" s="78">
        <f t="shared" si="10"/>
        <v>500</v>
      </c>
      <c r="G35" s="78">
        <f t="shared" si="10"/>
        <v>500</v>
      </c>
    </row>
    <row r="36" spans="1:8" ht="16.2" thickBot="1" x14ac:dyDescent="0.35">
      <c r="A36" s="88" t="s">
        <v>32</v>
      </c>
      <c r="B36" s="71" t="s">
        <v>148</v>
      </c>
      <c r="C36" s="1" t="s">
        <v>35</v>
      </c>
      <c r="D36" s="1">
        <v>800</v>
      </c>
      <c r="E36" s="58">
        <v>85.7</v>
      </c>
      <c r="F36" s="58">
        <v>500</v>
      </c>
      <c r="G36" s="58">
        <v>500</v>
      </c>
      <c r="H36" s="121"/>
    </row>
    <row r="37" spans="1:8" ht="16.8" thickBot="1" x14ac:dyDescent="0.35">
      <c r="A37" s="18" t="s">
        <v>8</v>
      </c>
      <c r="B37" s="70" t="s">
        <v>149</v>
      </c>
      <c r="C37" s="12"/>
      <c r="D37" s="12"/>
      <c r="E37" s="78">
        <f>SUM(E38+E40+E42+E44)</f>
        <v>23179.7</v>
      </c>
      <c r="F37" s="78">
        <f>SUM(F38+F40+F42+F44)</f>
        <v>27174.399999999998</v>
      </c>
      <c r="G37" s="78">
        <f>SUM(G38+G40+G42+G44)</f>
        <v>34801</v>
      </c>
    </row>
    <row r="38" spans="1:8" ht="81.599999999999994" thickBot="1" x14ac:dyDescent="0.35">
      <c r="A38" s="18" t="s">
        <v>88</v>
      </c>
      <c r="B38" s="70" t="s">
        <v>149</v>
      </c>
      <c r="C38" s="12" t="s">
        <v>89</v>
      </c>
      <c r="D38" s="12"/>
      <c r="E38" s="125">
        <f>SUM(E39)</f>
        <v>0</v>
      </c>
      <c r="F38" s="125">
        <f t="shared" ref="F38:G38" si="11">SUM(F39)</f>
        <v>0</v>
      </c>
      <c r="G38" s="125">
        <f t="shared" si="11"/>
        <v>0</v>
      </c>
    </row>
    <row r="39" spans="1:8" ht="16.8" thickTop="1" thickBot="1" x14ac:dyDescent="0.35">
      <c r="A39" s="88" t="s">
        <v>32</v>
      </c>
      <c r="B39" s="71" t="s">
        <v>149</v>
      </c>
      <c r="C39" s="1" t="s">
        <v>89</v>
      </c>
      <c r="D39" s="124">
        <v>800</v>
      </c>
      <c r="E39" s="234">
        <v>0</v>
      </c>
      <c r="F39" s="236">
        <v>0</v>
      </c>
      <c r="G39" s="234">
        <v>0</v>
      </c>
      <c r="H39" s="233"/>
    </row>
    <row r="40" spans="1:8" ht="66" thickTop="1" thickBot="1" x14ac:dyDescent="0.35">
      <c r="A40" s="18" t="s">
        <v>180</v>
      </c>
      <c r="B40" s="70" t="s">
        <v>149</v>
      </c>
      <c r="C40" s="12" t="s">
        <v>90</v>
      </c>
      <c r="D40" s="12"/>
      <c r="E40" s="235">
        <v>40</v>
      </c>
      <c r="F40" s="78">
        <v>40</v>
      </c>
      <c r="G40" s="235">
        <f t="shared" ref="G40" si="12">SUM(G41)</f>
        <v>0</v>
      </c>
    </row>
    <row r="41" spans="1:8" ht="31.8" thickBot="1" x14ac:dyDescent="0.35">
      <c r="A41" s="88" t="s">
        <v>31</v>
      </c>
      <c r="B41" s="71" t="s">
        <v>149</v>
      </c>
      <c r="C41" s="1" t="s">
        <v>90</v>
      </c>
      <c r="D41" s="1">
        <v>200</v>
      </c>
      <c r="E41" s="58">
        <v>40</v>
      </c>
      <c r="F41" s="58">
        <v>40</v>
      </c>
      <c r="G41" s="58">
        <v>0</v>
      </c>
    </row>
    <row r="42" spans="1:8" ht="81.599999999999994" thickBot="1" x14ac:dyDescent="0.35">
      <c r="A42" s="18" t="s">
        <v>197</v>
      </c>
      <c r="B42" s="70" t="s">
        <v>149</v>
      </c>
      <c r="C42" s="12" t="s">
        <v>91</v>
      </c>
      <c r="D42" s="12"/>
      <c r="E42" s="78">
        <v>0</v>
      </c>
      <c r="F42" s="78">
        <v>0</v>
      </c>
      <c r="G42" s="78">
        <v>0</v>
      </c>
    </row>
    <row r="43" spans="1:8" ht="31.8" thickBot="1" x14ac:dyDescent="0.35">
      <c r="A43" s="88" t="s">
        <v>31</v>
      </c>
      <c r="B43" s="71" t="s">
        <v>149</v>
      </c>
      <c r="C43" s="1" t="s">
        <v>91</v>
      </c>
      <c r="D43" s="1">
        <v>200</v>
      </c>
      <c r="E43" s="58">
        <v>0</v>
      </c>
      <c r="F43" s="58">
        <v>0</v>
      </c>
      <c r="G43" s="58">
        <v>0</v>
      </c>
    </row>
    <row r="44" spans="1:8" ht="49.2" thickBot="1" x14ac:dyDescent="0.35">
      <c r="A44" s="18" t="s">
        <v>87</v>
      </c>
      <c r="B44" s="70" t="s">
        <v>149</v>
      </c>
      <c r="C44" s="12" t="s">
        <v>35</v>
      </c>
      <c r="D44" s="12"/>
      <c r="E44" s="78">
        <f>SUM(E45:E47)</f>
        <v>23139.7</v>
      </c>
      <c r="F44" s="78">
        <f>SUM(F45:F47)</f>
        <v>27134.399999999998</v>
      </c>
      <c r="G44" s="78">
        <f>SUM(G45:G47)</f>
        <v>34801</v>
      </c>
    </row>
    <row r="45" spans="1:8" ht="94.2" thickBot="1" x14ac:dyDescent="0.35">
      <c r="A45" s="88" t="s">
        <v>28</v>
      </c>
      <c r="B45" s="71" t="s">
        <v>149</v>
      </c>
      <c r="C45" s="1" t="s">
        <v>35</v>
      </c>
      <c r="D45" s="1">
        <v>100</v>
      </c>
      <c r="E45" s="58">
        <v>18483.900000000001</v>
      </c>
      <c r="F45" s="58">
        <v>16181.6</v>
      </c>
      <c r="G45" s="58">
        <v>16181.6</v>
      </c>
    </row>
    <row r="46" spans="1:8" ht="31.8" thickBot="1" x14ac:dyDescent="0.35">
      <c r="A46" s="88" t="s">
        <v>31</v>
      </c>
      <c r="B46" s="71" t="s">
        <v>149</v>
      </c>
      <c r="C46" s="1" t="s">
        <v>35</v>
      </c>
      <c r="D46" s="1">
        <v>200</v>
      </c>
      <c r="E46" s="58">
        <v>3609.5</v>
      </c>
      <c r="F46" s="58">
        <v>2920</v>
      </c>
      <c r="G46" s="58">
        <v>3010</v>
      </c>
    </row>
    <row r="47" spans="1:8" ht="16.2" thickBot="1" x14ac:dyDescent="0.35">
      <c r="A47" s="14" t="s">
        <v>32</v>
      </c>
      <c r="B47" s="71" t="s">
        <v>149</v>
      </c>
      <c r="C47" s="1" t="s">
        <v>35</v>
      </c>
      <c r="D47" s="1">
        <v>800</v>
      </c>
      <c r="E47" s="58">
        <v>1046.3</v>
      </c>
      <c r="F47" s="58">
        <v>8032.8</v>
      </c>
      <c r="G47" s="58">
        <v>15609.4</v>
      </c>
    </row>
    <row r="48" spans="1:8" ht="31.8" thickBot="1" x14ac:dyDescent="0.35">
      <c r="A48" s="6" t="s">
        <v>9</v>
      </c>
      <c r="B48" s="69" t="s">
        <v>150</v>
      </c>
      <c r="C48" s="30"/>
      <c r="D48" s="30"/>
      <c r="E48" s="77">
        <f>SUM(E49+E56+E67)</f>
        <v>3539.1000000000004</v>
      </c>
      <c r="F48" s="77">
        <f t="shared" ref="F48:G48" si="13">SUM(F49+F56+F67)</f>
        <v>2474</v>
      </c>
      <c r="G48" s="77">
        <f t="shared" si="13"/>
        <v>2474</v>
      </c>
    </row>
    <row r="49" spans="1:7" ht="16.8" thickBot="1" x14ac:dyDescent="0.35">
      <c r="A49" s="18" t="s">
        <v>79</v>
      </c>
      <c r="B49" s="70" t="s">
        <v>151</v>
      </c>
      <c r="C49" s="12"/>
      <c r="D49" s="12"/>
      <c r="E49" s="78">
        <f>SUM(E50+E53)</f>
        <v>2020.2</v>
      </c>
      <c r="F49" s="78">
        <f t="shared" ref="F49:G49" si="14">SUM(F50+F53)</f>
        <v>1170</v>
      </c>
      <c r="G49" s="78">
        <f t="shared" si="14"/>
        <v>1170</v>
      </c>
    </row>
    <row r="50" spans="1:7" ht="130.19999999999999" thickBot="1" x14ac:dyDescent="0.35">
      <c r="A50" s="32" t="s">
        <v>179</v>
      </c>
      <c r="B50" s="70" t="s">
        <v>151</v>
      </c>
      <c r="C50" s="12" t="s">
        <v>93</v>
      </c>
      <c r="D50" s="12"/>
      <c r="E50" s="78">
        <f>SUM(E51:E52)</f>
        <v>2020.2</v>
      </c>
      <c r="F50" s="78">
        <f t="shared" ref="F50:G50" si="15">SUM(F51:F52)</f>
        <v>1170</v>
      </c>
      <c r="G50" s="78">
        <f t="shared" si="15"/>
        <v>0</v>
      </c>
    </row>
    <row r="51" spans="1:7" ht="31.8" thickBot="1" x14ac:dyDescent="0.35">
      <c r="A51" s="33" t="s">
        <v>31</v>
      </c>
      <c r="B51" s="71" t="s">
        <v>151</v>
      </c>
      <c r="C51" s="1" t="s">
        <v>93</v>
      </c>
      <c r="D51" s="1">
        <v>200</v>
      </c>
      <c r="E51" s="58">
        <v>2020.2</v>
      </c>
      <c r="F51" s="58">
        <v>1170</v>
      </c>
      <c r="G51" s="58">
        <v>0</v>
      </c>
    </row>
    <row r="52" spans="1:7" ht="16.2" thickBot="1" x14ac:dyDescent="0.35">
      <c r="A52" s="34" t="s">
        <v>32</v>
      </c>
      <c r="B52" s="71" t="s">
        <v>151</v>
      </c>
      <c r="C52" s="1" t="s">
        <v>93</v>
      </c>
      <c r="D52" s="1">
        <v>800</v>
      </c>
      <c r="E52" s="58">
        <v>0</v>
      </c>
      <c r="F52" s="58">
        <v>0</v>
      </c>
      <c r="G52" s="58">
        <v>0</v>
      </c>
    </row>
    <row r="53" spans="1:7" ht="49.2" thickBot="1" x14ac:dyDescent="0.35">
      <c r="A53" s="32" t="s">
        <v>94</v>
      </c>
      <c r="B53" s="70" t="s">
        <v>151</v>
      </c>
      <c r="C53" s="12" t="s">
        <v>35</v>
      </c>
      <c r="D53" s="3"/>
      <c r="E53" s="57">
        <f>SUM(E54:E55)</f>
        <v>0</v>
      </c>
      <c r="F53" s="57">
        <f t="shared" ref="F53:G53" si="16">SUM(F54:F55)</f>
        <v>0</v>
      </c>
      <c r="G53" s="57">
        <f t="shared" si="16"/>
        <v>1170</v>
      </c>
    </row>
    <row r="54" spans="1:7" ht="31.8" thickBot="1" x14ac:dyDescent="0.35">
      <c r="A54" s="33" t="s">
        <v>31</v>
      </c>
      <c r="B54" s="71" t="s">
        <v>151</v>
      </c>
      <c r="C54" s="1" t="s">
        <v>35</v>
      </c>
      <c r="D54" s="1">
        <v>200</v>
      </c>
      <c r="E54" s="58">
        <v>0</v>
      </c>
      <c r="F54" s="58">
        <v>0</v>
      </c>
      <c r="G54" s="58">
        <v>1170</v>
      </c>
    </row>
    <row r="55" spans="1:7" ht="16.2" thickBot="1" x14ac:dyDescent="0.35">
      <c r="A55" s="34" t="s">
        <v>32</v>
      </c>
      <c r="B55" s="71" t="s">
        <v>151</v>
      </c>
      <c r="C55" s="1" t="s">
        <v>35</v>
      </c>
      <c r="D55" s="1">
        <v>800</v>
      </c>
      <c r="E55" s="58">
        <v>0</v>
      </c>
      <c r="F55" s="58">
        <v>0</v>
      </c>
      <c r="G55" s="58">
        <v>0</v>
      </c>
    </row>
    <row r="56" spans="1:7" ht="16.2" thickBot="1" x14ac:dyDescent="0.35">
      <c r="A56" s="35" t="s">
        <v>95</v>
      </c>
      <c r="B56" s="74" t="s">
        <v>152</v>
      </c>
      <c r="C56" s="3"/>
      <c r="D56" s="3"/>
      <c r="E56" s="57">
        <f>SUM(E60+E63+E57)</f>
        <v>577.40000000000009</v>
      </c>
      <c r="F56" s="57">
        <f t="shared" ref="F56:G56" si="17">SUM(F60+F63+F57)</f>
        <v>294</v>
      </c>
      <c r="G56" s="57">
        <f t="shared" si="17"/>
        <v>294</v>
      </c>
    </row>
    <row r="57" spans="1:7" ht="130.19999999999999" thickBot="1" x14ac:dyDescent="0.35">
      <c r="A57" s="32" t="s">
        <v>179</v>
      </c>
      <c r="B57" s="70" t="s">
        <v>152</v>
      </c>
      <c r="C57" s="12" t="s">
        <v>93</v>
      </c>
      <c r="D57" s="12"/>
      <c r="E57" s="57">
        <f>SUM(E58:E59)</f>
        <v>0</v>
      </c>
      <c r="F57" s="57">
        <f t="shared" ref="F57:G57" si="18">SUM(F58:F59)</f>
        <v>0</v>
      </c>
      <c r="G57" s="57">
        <f t="shared" si="18"/>
        <v>0</v>
      </c>
    </row>
    <row r="58" spans="1:7" ht="31.8" thickBot="1" x14ac:dyDescent="0.35">
      <c r="A58" s="33" t="s">
        <v>31</v>
      </c>
      <c r="B58" s="71" t="s">
        <v>152</v>
      </c>
      <c r="C58" s="1" t="s">
        <v>93</v>
      </c>
      <c r="D58" s="1">
        <v>200</v>
      </c>
      <c r="E58" s="58">
        <v>0</v>
      </c>
      <c r="F58" s="58">
        <v>0</v>
      </c>
      <c r="G58" s="58">
        <v>0</v>
      </c>
    </row>
    <row r="59" spans="1:7" ht="16.2" thickBot="1" x14ac:dyDescent="0.35">
      <c r="A59" s="34" t="s">
        <v>32</v>
      </c>
      <c r="B59" s="71" t="s">
        <v>152</v>
      </c>
      <c r="C59" s="1" t="s">
        <v>93</v>
      </c>
      <c r="D59" s="1">
        <v>800</v>
      </c>
      <c r="E59" s="58">
        <v>0</v>
      </c>
      <c r="F59" s="58">
        <v>0</v>
      </c>
      <c r="G59" s="58">
        <v>0</v>
      </c>
    </row>
    <row r="60" spans="1:7" ht="81.599999999999994" thickBot="1" x14ac:dyDescent="0.4">
      <c r="A60" s="36" t="s">
        <v>178</v>
      </c>
      <c r="B60" s="70" t="s">
        <v>152</v>
      </c>
      <c r="C60" s="12" t="s">
        <v>37</v>
      </c>
      <c r="D60" s="12"/>
      <c r="E60" s="78">
        <f>SUM(E61:E62)</f>
        <v>374.1</v>
      </c>
      <c r="F60" s="78">
        <f t="shared" ref="F60:G60" si="19">SUM(F61:F62)</f>
        <v>294</v>
      </c>
      <c r="G60" s="78">
        <f t="shared" si="19"/>
        <v>0</v>
      </c>
    </row>
    <row r="61" spans="1:7" ht="31.8" thickBot="1" x14ac:dyDescent="0.35">
      <c r="A61" s="33" t="s">
        <v>31</v>
      </c>
      <c r="B61" s="71" t="s">
        <v>152</v>
      </c>
      <c r="C61" s="1" t="s">
        <v>37</v>
      </c>
      <c r="D61" s="1">
        <v>200</v>
      </c>
      <c r="E61" s="58">
        <v>4</v>
      </c>
      <c r="F61" s="58">
        <v>134</v>
      </c>
      <c r="G61" s="58">
        <v>0</v>
      </c>
    </row>
    <row r="62" spans="1:7" ht="16.2" thickBot="1" x14ac:dyDescent="0.35">
      <c r="A62" s="34" t="s">
        <v>32</v>
      </c>
      <c r="B62" s="71" t="s">
        <v>152</v>
      </c>
      <c r="C62" s="1" t="s">
        <v>37</v>
      </c>
      <c r="D62" s="1">
        <v>800</v>
      </c>
      <c r="E62" s="58">
        <v>370.1</v>
      </c>
      <c r="F62" s="58">
        <v>160</v>
      </c>
      <c r="G62" s="58">
        <v>0</v>
      </c>
    </row>
    <row r="63" spans="1:7" ht="49.2" thickBot="1" x14ac:dyDescent="0.35">
      <c r="A63" s="32" t="s">
        <v>94</v>
      </c>
      <c r="B63" s="70" t="s">
        <v>152</v>
      </c>
      <c r="C63" s="12" t="s">
        <v>35</v>
      </c>
      <c r="D63" s="12"/>
      <c r="E63" s="78">
        <f>SUM(E64:E66)</f>
        <v>203.3</v>
      </c>
      <c r="F63" s="78">
        <f t="shared" ref="F63:G63" si="20">SUM(F64:F66)</f>
        <v>0</v>
      </c>
      <c r="G63" s="78">
        <f t="shared" si="20"/>
        <v>294</v>
      </c>
    </row>
    <row r="64" spans="1:7" ht="31.8" thickBot="1" x14ac:dyDescent="0.35">
      <c r="A64" s="33" t="s">
        <v>31</v>
      </c>
      <c r="B64" s="71" t="s">
        <v>152</v>
      </c>
      <c r="C64" s="1" t="s">
        <v>35</v>
      </c>
      <c r="D64" s="1">
        <v>200</v>
      </c>
      <c r="E64" s="58">
        <v>0</v>
      </c>
      <c r="F64" s="58">
        <v>0</v>
      </c>
      <c r="G64" s="58">
        <v>294</v>
      </c>
    </row>
    <row r="65" spans="1:7" ht="16.2" thickBot="1" x14ac:dyDescent="0.35">
      <c r="A65" s="33" t="s">
        <v>34</v>
      </c>
      <c r="B65" s="71" t="s">
        <v>152</v>
      </c>
      <c r="C65" s="1" t="s">
        <v>35</v>
      </c>
      <c r="D65" s="1">
        <v>500</v>
      </c>
      <c r="E65" s="58">
        <v>203.3</v>
      </c>
      <c r="F65" s="58">
        <v>0</v>
      </c>
      <c r="G65" s="58">
        <v>0</v>
      </c>
    </row>
    <row r="66" spans="1:7" ht="16.2" thickBot="1" x14ac:dyDescent="0.35">
      <c r="A66" s="33" t="s">
        <v>32</v>
      </c>
      <c r="B66" s="71" t="s">
        <v>152</v>
      </c>
      <c r="C66" s="1" t="s">
        <v>35</v>
      </c>
      <c r="D66" s="1">
        <v>800</v>
      </c>
      <c r="E66" s="58"/>
      <c r="F66" s="58"/>
      <c r="G66" s="58"/>
    </row>
    <row r="67" spans="1:7" ht="49.2" thickBot="1" x14ac:dyDescent="0.35">
      <c r="A67" s="32" t="s">
        <v>10</v>
      </c>
      <c r="B67" s="70" t="s">
        <v>153</v>
      </c>
      <c r="C67" s="12"/>
      <c r="D67" s="12"/>
      <c r="E67" s="78">
        <f>SUM(E68+E70)</f>
        <v>941.5</v>
      </c>
      <c r="F67" s="78">
        <f t="shared" ref="F67:G67" si="21">SUM(F68+F70)</f>
        <v>1010</v>
      </c>
      <c r="G67" s="78">
        <f t="shared" si="21"/>
        <v>1010</v>
      </c>
    </row>
    <row r="68" spans="1:7" ht="97.8" thickBot="1" x14ac:dyDescent="0.35">
      <c r="A68" s="32" t="s">
        <v>97</v>
      </c>
      <c r="B68" s="70" t="s">
        <v>153</v>
      </c>
      <c r="C68" s="12" t="s">
        <v>38</v>
      </c>
      <c r="D68" s="12"/>
      <c r="E68" s="78">
        <f>SUM(E69)</f>
        <v>941.5</v>
      </c>
      <c r="F68" s="78">
        <f t="shared" ref="F68:G68" si="22">SUM(F69)</f>
        <v>1010</v>
      </c>
      <c r="G68" s="78">
        <f t="shared" si="22"/>
        <v>1010</v>
      </c>
    </row>
    <row r="69" spans="1:7" ht="31.8" thickBot="1" x14ac:dyDescent="0.35">
      <c r="A69" s="33" t="s">
        <v>31</v>
      </c>
      <c r="B69" s="71" t="s">
        <v>153</v>
      </c>
      <c r="C69" s="1" t="s">
        <v>38</v>
      </c>
      <c r="D69" s="1">
        <v>200</v>
      </c>
      <c r="E69" s="58">
        <v>941.5</v>
      </c>
      <c r="F69" s="58">
        <v>1010</v>
      </c>
      <c r="G69" s="58">
        <v>1010</v>
      </c>
    </row>
    <row r="70" spans="1:7" ht="49.2" thickBot="1" x14ac:dyDescent="0.35">
      <c r="A70" s="32" t="s">
        <v>94</v>
      </c>
      <c r="B70" s="70" t="s">
        <v>153</v>
      </c>
      <c r="C70" s="12" t="s">
        <v>35</v>
      </c>
      <c r="D70" s="1"/>
      <c r="E70" s="78">
        <f>SUM(E71)</f>
        <v>0</v>
      </c>
      <c r="F70" s="78">
        <f t="shared" ref="F70:G70" si="23">SUM(F71)</f>
        <v>0</v>
      </c>
      <c r="G70" s="78">
        <f t="shared" si="23"/>
        <v>0</v>
      </c>
    </row>
    <row r="71" spans="1:7" ht="31.8" thickBot="1" x14ac:dyDescent="0.35">
      <c r="A71" s="33" t="s">
        <v>31</v>
      </c>
      <c r="B71" s="71" t="s">
        <v>153</v>
      </c>
      <c r="C71" s="1" t="s">
        <v>35</v>
      </c>
      <c r="D71" s="1">
        <v>200</v>
      </c>
      <c r="E71" s="58">
        <v>0</v>
      </c>
      <c r="F71" s="58">
        <v>0</v>
      </c>
      <c r="G71" s="58">
        <v>0</v>
      </c>
    </row>
    <row r="72" spans="1:7" ht="16.2" thickBot="1" x14ac:dyDescent="0.35">
      <c r="A72" s="37" t="s">
        <v>11</v>
      </c>
      <c r="B72" s="69" t="s">
        <v>154</v>
      </c>
      <c r="C72" s="30"/>
      <c r="D72" s="30"/>
      <c r="E72" s="77">
        <f>SUM(E73+E77+E80+E90)</f>
        <v>65635.8</v>
      </c>
      <c r="F72" s="77">
        <f t="shared" ref="F72:G72" si="24">SUM(F73+F77+F80+F90)</f>
        <v>89738.099999999991</v>
      </c>
      <c r="G72" s="77">
        <f t="shared" si="24"/>
        <v>88888.5</v>
      </c>
    </row>
    <row r="73" spans="1:7" ht="16.8" thickBot="1" x14ac:dyDescent="0.35">
      <c r="A73" s="38" t="s">
        <v>81</v>
      </c>
      <c r="B73" s="72" t="s">
        <v>155</v>
      </c>
      <c r="C73" s="23"/>
      <c r="D73" s="23"/>
      <c r="E73" s="79">
        <f>SUM(E74)</f>
        <v>1000</v>
      </c>
      <c r="F73" s="79">
        <f t="shared" ref="F73:G73" si="25">SUM(F74)</f>
        <v>1110</v>
      </c>
      <c r="G73" s="79">
        <f t="shared" si="25"/>
        <v>1110</v>
      </c>
    </row>
    <row r="74" spans="1:7" ht="49.2" thickBot="1" x14ac:dyDescent="0.35">
      <c r="A74" s="18" t="s">
        <v>94</v>
      </c>
      <c r="B74" s="70" t="s">
        <v>155</v>
      </c>
      <c r="C74" s="12" t="s">
        <v>35</v>
      </c>
      <c r="D74" s="12"/>
      <c r="E74" s="78">
        <f>SUM(E75:E76)</f>
        <v>1000</v>
      </c>
      <c r="F74" s="78">
        <f t="shared" ref="F74:G74" si="26">SUM(F75:F76)</f>
        <v>1110</v>
      </c>
      <c r="G74" s="78">
        <f t="shared" si="26"/>
        <v>1110</v>
      </c>
    </row>
    <row r="75" spans="1:7" ht="31.8" thickBot="1" x14ac:dyDescent="0.35">
      <c r="A75" s="88" t="s">
        <v>31</v>
      </c>
      <c r="B75" s="71" t="s">
        <v>155</v>
      </c>
      <c r="C75" s="1" t="s">
        <v>35</v>
      </c>
      <c r="D75" s="1">
        <v>200</v>
      </c>
      <c r="E75" s="58">
        <v>1000</v>
      </c>
      <c r="F75" s="58">
        <v>1000</v>
      </c>
      <c r="G75" s="58">
        <v>1000</v>
      </c>
    </row>
    <row r="76" spans="1:7" ht="16.2" thickBot="1" x14ac:dyDescent="0.35">
      <c r="A76" s="88" t="s">
        <v>32</v>
      </c>
      <c r="B76" s="71" t="s">
        <v>155</v>
      </c>
      <c r="C76" s="1" t="s">
        <v>35</v>
      </c>
      <c r="D76" s="1">
        <v>800</v>
      </c>
      <c r="E76" s="58">
        <v>0</v>
      </c>
      <c r="F76" s="58">
        <v>110</v>
      </c>
      <c r="G76" s="58">
        <v>110</v>
      </c>
    </row>
    <row r="77" spans="1:7" ht="16.8" thickBot="1" x14ac:dyDescent="0.35">
      <c r="A77" s="38" t="s">
        <v>82</v>
      </c>
      <c r="B77" s="72" t="s">
        <v>156</v>
      </c>
      <c r="C77" s="23"/>
      <c r="D77" s="23"/>
      <c r="E77" s="79">
        <f>SUM(E78)</f>
        <v>82.4</v>
      </c>
      <c r="F77" s="79">
        <f t="shared" ref="F77:G77" si="27">SUM(F78)</f>
        <v>82.4</v>
      </c>
      <c r="G77" s="79">
        <f t="shared" si="27"/>
        <v>82.4</v>
      </c>
    </row>
    <row r="78" spans="1:7" ht="49.2" thickBot="1" x14ac:dyDescent="0.35">
      <c r="A78" s="18" t="s">
        <v>94</v>
      </c>
      <c r="B78" s="70" t="s">
        <v>156</v>
      </c>
      <c r="C78" s="12" t="s">
        <v>35</v>
      </c>
      <c r="D78" s="12"/>
      <c r="E78" s="78">
        <f>SUM(E79)</f>
        <v>82.4</v>
      </c>
      <c r="F78" s="78">
        <f t="shared" ref="F78:G78" si="28">SUM(F79)</f>
        <v>82.4</v>
      </c>
      <c r="G78" s="78">
        <f t="shared" si="28"/>
        <v>82.4</v>
      </c>
    </row>
    <row r="79" spans="1:7" ht="47.4" thickBot="1" x14ac:dyDescent="0.35">
      <c r="A79" s="14" t="s">
        <v>111</v>
      </c>
      <c r="B79" s="71" t="s">
        <v>156</v>
      </c>
      <c r="C79" s="1" t="s">
        <v>35</v>
      </c>
      <c r="D79" s="1">
        <v>600</v>
      </c>
      <c r="E79" s="58">
        <v>82.4</v>
      </c>
      <c r="F79" s="58">
        <v>82.4</v>
      </c>
      <c r="G79" s="58">
        <v>82.4</v>
      </c>
    </row>
    <row r="80" spans="1:7" ht="16.8" thickBot="1" x14ac:dyDescent="0.35">
      <c r="A80" s="38" t="s">
        <v>12</v>
      </c>
      <c r="B80" s="72" t="s">
        <v>157</v>
      </c>
      <c r="C80" s="23"/>
      <c r="D80" s="23"/>
      <c r="E80" s="79">
        <f>SUM(E81+E83+E86)</f>
        <v>60996.2</v>
      </c>
      <c r="F80" s="79">
        <f>SUM(F81+F83+F86)</f>
        <v>87545.7</v>
      </c>
      <c r="G80" s="79">
        <f>SUM(G81+G83+G86)</f>
        <v>86696.1</v>
      </c>
    </row>
    <row r="81" spans="1:7" ht="81.599999999999994" thickBot="1" x14ac:dyDescent="0.35">
      <c r="A81" s="8" t="s">
        <v>98</v>
      </c>
      <c r="B81" s="73" t="s">
        <v>157</v>
      </c>
      <c r="C81" s="40" t="s">
        <v>39</v>
      </c>
      <c r="D81" s="40"/>
      <c r="E81" s="80">
        <f>SUM(E82)</f>
        <v>100</v>
      </c>
      <c r="F81" s="80">
        <f t="shared" ref="F81:G81" si="29">SUM(F82)</f>
        <v>100</v>
      </c>
      <c r="G81" s="80">
        <f t="shared" si="29"/>
        <v>100</v>
      </c>
    </row>
    <row r="82" spans="1:7" ht="31.8" thickBot="1" x14ac:dyDescent="0.35">
      <c r="A82" s="88" t="s">
        <v>31</v>
      </c>
      <c r="B82" s="71" t="s">
        <v>157</v>
      </c>
      <c r="C82" s="1" t="s">
        <v>39</v>
      </c>
      <c r="D82" s="1">
        <v>200</v>
      </c>
      <c r="E82" s="58">
        <v>100</v>
      </c>
      <c r="F82" s="58">
        <v>100</v>
      </c>
      <c r="G82" s="58">
        <v>100</v>
      </c>
    </row>
    <row r="83" spans="1:7" ht="97.8" thickBot="1" x14ac:dyDescent="0.35">
      <c r="A83" s="18" t="s">
        <v>177</v>
      </c>
      <c r="B83" s="70" t="s">
        <v>157</v>
      </c>
      <c r="C83" s="12" t="s">
        <v>99</v>
      </c>
      <c r="D83" s="12"/>
      <c r="E83" s="78">
        <f>SUM(E84:E85)</f>
        <v>60896.2</v>
      </c>
      <c r="F83" s="78">
        <f t="shared" ref="F83:G83" si="30">SUM(F84:F85)</f>
        <v>87445.7</v>
      </c>
      <c r="G83" s="78">
        <f t="shared" si="30"/>
        <v>0</v>
      </c>
    </row>
    <row r="84" spans="1:7" ht="31.8" thickBot="1" x14ac:dyDescent="0.35">
      <c r="A84" s="88" t="s">
        <v>31</v>
      </c>
      <c r="B84" s="71" t="s">
        <v>157</v>
      </c>
      <c r="C84" s="1" t="s">
        <v>99</v>
      </c>
      <c r="D84" s="1">
        <v>200</v>
      </c>
      <c r="E84" s="58">
        <v>60896.2</v>
      </c>
      <c r="F84" s="58">
        <v>87445.7</v>
      </c>
      <c r="G84" s="58">
        <v>0</v>
      </c>
    </row>
    <row r="85" spans="1:7" ht="16.2" thickBot="1" x14ac:dyDescent="0.35">
      <c r="A85" s="88" t="s">
        <v>32</v>
      </c>
      <c r="B85" s="71" t="s">
        <v>157</v>
      </c>
      <c r="C85" s="1" t="s">
        <v>99</v>
      </c>
      <c r="D85" s="1">
        <v>800</v>
      </c>
      <c r="E85" s="58">
        <v>0</v>
      </c>
      <c r="F85" s="58">
        <v>0</v>
      </c>
      <c r="G85" s="58">
        <v>0</v>
      </c>
    </row>
    <row r="86" spans="1:7" ht="49.2" thickBot="1" x14ac:dyDescent="0.35">
      <c r="A86" s="18" t="s">
        <v>94</v>
      </c>
      <c r="B86" s="70" t="s">
        <v>157</v>
      </c>
      <c r="C86" s="12" t="s">
        <v>35</v>
      </c>
      <c r="D86" s="12"/>
      <c r="E86" s="78">
        <f>SUM(E87:E89)</f>
        <v>0</v>
      </c>
      <c r="F86" s="78">
        <f t="shared" ref="F86:G86" si="31">SUM(F87:F89)</f>
        <v>0</v>
      </c>
      <c r="G86" s="78">
        <f t="shared" si="31"/>
        <v>86596.1</v>
      </c>
    </row>
    <row r="87" spans="1:7" ht="31.8" thickBot="1" x14ac:dyDescent="0.35">
      <c r="A87" s="88" t="s">
        <v>31</v>
      </c>
      <c r="B87" s="71" t="s">
        <v>157</v>
      </c>
      <c r="C87" s="1" t="s">
        <v>35</v>
      </c>
      <c r="D87" s="1">
        <v>200</v>
      </c>
      <c r="E87" s="58">
        <v>0</v>
      </c>
      <c r="F87" s="58">
        <v>0</v>
      </c>
      <c r="G87" s="58">
        <v>86596.1</v>
      </c>
    </row>
    <row r="88" spans="1:7" ht="16.2" thickBot="1" x14ac:dyDescent="0.35">
      <c r="A88" s="88" t="s">
        <v>34</v>
      </c>
      <c r="B88" s="71" t="s">
        <v>157</v>
      </c>
      <c r="C88" s="1" t="s">
        <v>35</v>
      </c>
      <c r="D88" s="1">
        <v>500</v>
      </c>
      <c r="E88" s="58">
        <v>0</v>
      </c>
      <c r="F88" s="58">
        <v>0</v>
      </c>
      <c r="G88" s="58">
        <v>0</v>
      </c>
    </row>
    <row r="89" spans="1:7" ht="16.2" thickBot="1" x14ac:dyDescent="0.35">
      <c r="A89" s="88" t="s">
        <v>32</v>
      </c>
      <c r="B89" s="71" t="s">
        <v>157</v>
      </c>
      <c r="C89" s="1" t="s">
        <v>35</v>
      </c>
      <c r="D89" s="1">
        <v>800</v>
      </c>
      <c r="E89" s="58">
        <v>0</v>
      </c>
      <c r="F89" s="58">
        <v>0</v>
      </c>
      <c r="G89" s="58">
        <v>0</v>
      </c>
    </row>
    <row r="90" spans="1:7" ht="33" thickBot="1" x14ac:dyDescent="0.35">
      <c r="A90" s="38" t="s">
        <v>13</v>
      </c>
      <c r="B90" s="72" t="s">
        <v>158</v>
      </c>
      <c r="C90" s="23"/>
      <c r="D90" s="23"/>
      <c r="E90" s="79">
        <f>SUM(E91)</f>
        <v>3557.2</v>
      </c>
      <c r="F90" s="79">
        <f t="shared" ref="F90:G90" si="32">SUM(F91)</f>
        <v>1000</v>
      </c>
      <c r="G90" s="79">
        <f t="shared" si="32"/>
        <v>1000</v>
      </c>
    </row>
    <row r="91" spans="1:7" ht="49.2" thickBot="1" x14ac:dyDescent="0.35">
      <c r="A91" s="18" t="s">
        <v>94</v>
      </c>
      <c r="B91" s="70" t="s">
        <v>158</v>
      </c>
      <c r="C91" s="12" t="s">
        <v>35</v>
      </c>
      <c r="D91" s="12"/>
      <c r="E91" s="78">
        <f>SUM(E92)</f>
        <v>3557.2</v>
      </c>
      <c r="F91" s="78">
        <f t="shared" ref="F91:G91" si="33">SUM(F92)</f>
        <v>1000</v>
      </c>
      <c r="G91" s="78">
        <f t="shared" si="33"/>
        <v>1000</v>
      </c>
    </row>
    <row r="92" spans="1:7" ht="31.8" thickBot="1" x14ac:dyDescent="0.35">
      <c r="A92" s="88" t="s">
        <v>31</v>
      </c>
      <c r="B92" s="71" t="s">
        <v>158</v>
      </c>
      <c r="C92" s="1" t="s">
        <v>35</v>
      </c>
      <c r="D92" s="1">
        <v>200</v>
      </c>
      <c r="E92" s="58">
        <v>3557.2</v>
      </c>
      <c r="F92" s="58">
        <v>1000</v>
      </c>
      <c r="G92" s="58">
        <v>1000</v>
      </c>
    </row>
    <row r="93" spans="1:7" ht="16.2" thickBot="1" x14ac:dyDescent="0.35">
      <c r="A93" s="37" t="s">
        <v>14</v>
      </c>
      <c r="B93" s="69" t="s">
        <v>159</v>
      </c>
      <c r="C93" s="31"/>
      <c r="D93" s="31"/>
      <c r="E93" s="77">
        <f>SUM(E94+E101+E108)</f>
        <v>263269.2</v>
      </c>
      <c r="F93" s="77">
        <f t="shared" ref="F93:G93" si="34">SUM(F94+F101+F108)</f>
        <v>103735.3</v>
      </c>
      <c r="G93" s="77">
        <f t="shared" si="34"/>
        <v>109736.4</v>
      </c>
    </row>
    <row r="94" spans="1:7" ht="16.8" thickBot="1" x14ac:dyDescent="0.35">
      <c r="A94" s="38" t="s">
        <v>83</v>
      </c>
      <c r="B94" s="72" t="s">
        <v>160</v>
      </c>
      <c r="C94" s="23"/>
      <c r="D94" s="23"/>
      <c r="E94" s="79">
        <f>E95+E98</f>
        <v>110122.6</v>
      </c>
      <c r="F94" s="79">
        <f t="shared" ref="F94:G94" si="35">SUM(F95+F98)</f>
        <v>2610</v>
      </c>
      <c r="G94" s="79">
        <f t="shared" si="35"/>
        <v>2610</v>
      </c>
    </row>
    <row r="95" spans="1:7" ht="65.400000000000006" thickBot="1" x14ac:dyDescent="0.35">
      <c r="A95" s="42" t="s">
        <v>176</v>
      </c>
      <c r="B95" s="67" t="s">
        <v>160</v>
      </c>
      <c r="C95" s="29" t="s">
        <v>101</v>
      </c>
      <c r="D95" s="29"/>
      <c r="E95" s="76">
        <f>SUM(E96:E97)</f>
        <v>1966.7</v>
      </c>
      <c r="F95" s="76">
        <f t="shared" ref="F95:G95" si="36">SUM(F96:F97)</f>
        <v>2500</v>
      </c>
      <c r="G95" s="76">
        <f t="shared" si="36"/>
        <v>0</v>
      </c>
    </row>
    <row r="96" spans="1:7" ht="31.8" thickBot="1" x14ac:dyDescent="0.35">
      <c r="A96" s="88" t="s">
        <v>31</v>
      </c>
      <c r="B96" s="71" t="s">
        <v>160</v>
      </c>
      <c r="C96" s="1" t="s">
        <v>101</v>
      </c>
      <c r="D96" s="1">
        <v>200</v>
      </c>
      <c r="E96" s="58">
        <v>1716.7</v>
      </c>
      <c r="F96" s="58">
        <v>2250</v>
      </c>
      <c r="G96" s="58">
        <v>0</v>
      </c>
    </row>
    <row r="97" spans="1:7" ht="16.2" thickBot="1" x14ac:dyDescent="0.35">
      <c r="A97" s="88" t="s">
        <v>32</v>
      </c>
      <c r="B97" s="71" t="s">
        <v>160</v>
      </c>
      <c r="C97" s="1" t="s">
        <v>101</v>
      </c>
      <c r="D97" s="1">
        <v>800</v>
      </c>
      <c r="E97" s="58">
        <v>250</v>
      </c>
      <c r="F97" s="58">
        <v>250</v>
      </c>
      <c r="G97" s="58">
        <v>0</v>
      </c>
    </row>
    <row r="98" spans="1:7" ht="49.2" thickBot="1" x14ac:dyDescent="0.35">
      <c r="A98" s="18" t="s">
        <v>94</v>
      </c>
      <c r="B98" s="67" t="s">
        <v>160</v>
      </c>
      <c r="C98" s="29" t="s">
        <v>35</v>
      </c>
      <c r="D98" s="29"/>
      <c r="E98" s="76">
        <f>SUM(E99:E100)</f>
        <v>108155.90000000001</v>
      </c>
      <c r="F98" s="76">
        <f t="shared" ref="F98:G98" si="37">SUM(F99:F100)</f>
        <v>110</v>
      </c>
      <c r="G98" s="76">
        <f t="shared" si="37"/>
        <v>2610</v>
      </c>
    </row>
    <row r="99" spans="1:7" ht="31.8" thickBot="1" x14ac:dyDescent="0.35">
      <c r="A99" s="88" t="s">
        <v>31</v>
      </c>
      <c r="B99" s="71" t="s">
        <v>160</v>
      </c>
      <c r="C99" s="1" t="s">
        <v>35</v>
      </c>
      <c r="D99" s="1">
        <v>200</v>
      </c>
      <c r="E99" s="58">
        <v>104178.1</v>
      </c>
      <c r="F99" s="58">
        <v>110</v>
      </c>
      <c r="G99" s="58">
        <v>2360</v>
      </c>
    </row>
    <row r="100" spans="1:7" ht="16.2" thickBot="1" x14ac:dyDescent="0.35">
      <c r="A100" s="88" t="s">
        <v>32</v>
      </c>
      <c r="B100" s="71" t="s">
        <v>160</v>
      </c>
      <c r="C100" s="1" t="s">
        <v>35</v>
      </c>
      <c r="D100" s="1">
        <v>800</v>
      </c>
      <c r="E100" s="58">
        <v>3977.8</v>
      </c>
      <c r="F100" s="58">
        <v>0</v>
      </c>
      <c r="G100" s="58">
        <v>250</v>
      </c>
    </row>
    <row r="101" spans="1:7" ht="16.8" thickBot="1" x14ac:dyDescent="0.35">
      <c r="A101" s="38" t="s">
        <v>15</v>
      </c>
      <c r="B101" s="72" t="s">
        <v>161</v>
      </c>
      <c r="C101" s="43"/>
      <c r="D101" s="43"/>
      <c r="E101" s="79">
        <f>SUM(E102+E105)</f>
        <v>25149.7</v>
      </c>
      <c r="F101" s="79">
        <f t="shared" ref="F101:G101" si="38">SUM(F102+F105)</f>
        <v>17002</v>
      </c>
      <c r="G101" s="79">
        <f t="shared" si="38"/>
        <v>22003</v>
      </c>
    </row>
    <row r="102" spans="1:7" ht="49.2" thickBot="1" x14ac:dyDescent="0.35">
      <c r="A102" s="22" t="s">
        <v>175</v>
      </c>
      <c r="B102" s="67" t="s">
        <v>161</v>
      </c>
      <c r="C102" s="29" t="s">
        <v>103</v>
      </c>
      <c r="D102" s="44"/>
      <c r="E102" s="76">
        <f>SUM(E103:E104)</f>
        <v>24948.9</v>
      </c>
      <c r="F102" s="76">
        <f t="shared" ref="F102:G102" si="39">SUM(F103:F104)</f>
        <v>17002</v>
      </c>
      <c r="G102" s="76">
        <f t="shared" si="39"/>
        <v>0</v>
      </c>
    </row>
    <row r="103" spans="1:7" ht="31.8" thickBot="1" x14ac:dyDescent="0.35">
      <c r="A103" s="88" t="s">
        <v>31</v>
      </c>
      <c r="B103" s="71" t="s">
        <v>161</v>
      </c>
      <c r="C103" s="1" t="s">
        <v>103</v>
      </c>
      <c r="D103" s="1">
        <v>200</v>
      </c>
      <c r="E103" s="58">
        <v>15032.7</v>
      </c>
      <c r="F103" s="58">
        <v>8002</v>
      </c>
      <c r="G103" s="58">
        <v>0</v>
      </c>
    </row>
    <row r="104" spans="1:7" ht="16.2" thickBot="1" x14ac:dyDescent="0.35">
      <c r="A104" s="88" t="s">
        <v>32</v>
      </c>
      <c r="B104" s="71" t="s">
        <v>161</v>
      </c>
      <c r="C104" s="1" t="s">
        <v>103</v>
      </c>
      <c r="D104" s="1">
        <v>800</v>
      </c>
      <c r="E104" s="58">
        <v>9916.2000000000007</v>
      </c>
      <c r="F104" s="58">
        <v>9000</v>
      </c>
      <c r="G104" s="58">
        <v>0</v>
      </c>
    </row>
    <row r="105" spans="1:7" ht="49.2" thickBot="1" x14ac:dyDescent="0.35">
      <c r="A105" s="18" t="s">
        <v>94</v>
      </c>
      <c r="B105" s="67" t="s">
        <v>161</v>
      </c>
      <c r="C105" s="29" t="s">
        <v>35</v>
      </c>
      <c r="D105" s="29"/>
      <c r="E105" s="76">
        <f>SUM(E106:E107)</f>
        <v>200.8</v>
      </c>
      <c r="F105" s="76">
        <f t="shared" ref="F105:G105" si="40">SUM(F106:F107)</f>
        <v>0</v>
      </c>
      <c r="G105" s="76">
        <f t="shared" si="40"/>
        <v>22003</v>
      </c>
    </row>
    <row r="106" spans="1:7" ht="31.8" thickBot="1" x14ac:dyDescent="0.35">
      <c r="A106" s="88" t="s">
        <v>31</v>
      </c>
      <c r="B106" s="71" t="s">
        <v>161</v>
      </c>
      <c r="C106" s="1" t="s">
        <v>35</v>
      </c>
      <c r="D106" s="1">
        <v>200</v>
      </c>
      <c r="E106" s="58">
        <v>0</v>
      </c>
      <c r="F106" s="58">
        <v>0</v>
      </c>
      <c r="G106" s="58">
        <v>7003</v>
      </c>
    </row>
    <row r="107" spans="1:7" ht="16.2" thickBot="1" x14ac:dyDescent="0.35">
      <c r="A107" s="88" t="s">
        <v>32</v>
      </c>
      <c r="B107" s="71" t="s">
        <v>161</v>
      </c>
      <c r="C107" s="1" t="s">
        <v>35</v>
      </c>
      <c r="D107" s="1">
        <v>800</v>
      </c>
      <c r="E107" s="58">
        <v>200.8</v>
      </c>
      <c r="F107" s="58">
        <v>0</v>
      </c>
      <c r="G107" s="58">
        <v>15000</v>
      </c>
    </row>
    <row r="108" spans="1:7" ht="16.8" thickBot="1" x14ac:dyDescent="0.35">
      <c r="A108" s="38" t="s">
        <v>16</v>
      </c>
      <c r="B108" s="72" t="s">
        <v>162</v>
      </c>
      <c r="C108" s="43"/>
      <c r="D108" s="43"/>
      <c r="E108" s="79">
        <f>SUM(E109+E112+E115+E117+E120+E123)</f>
        <v>127996.9</v>
      </c>
      <c r="F108" s="79">
        <f>SUM(F109+F112+F115+F117+F120+F123)</f>
        <v>84123.3</v>
      </c>
      <c r="G108" s="79">
        <f>SUM(G109+G112+G115+G117+G120+G123)</f>
        <v>85123.4</v>
      </c>
    </row>
    <row r="109" spans="1:7" ht="97.8" thickBot="1" x14ac:dyDescent="0.35">
      <c r="A109" s="18" t="s">
        <v>174</v>
      </c>
      <c r="B109" s="67" t="s">
        <v>162</v>
      </c>
      <c r="C109" s="29" t="s">
        <v>40</v>
      </c>
      <c r="D109" s="29"/>
      <c r="E109" s="76">
        <f>SUM(E110:E111)</f>
        <v>8590.2000000000007</v>
      </c>
      <c r="F109" s="76">
        <f t="shared" ref="F109:G109" si="41">SUM(F110:F111)</f>
        <v>0</v>
      </c>
      <c r="G109" s="76">
        <f t="shared" si="41"/>
        <v>0</v>
      </c>
    </row>
    <row r="110" spans="1:7" ht="31.8" thickBot="1" x14ac:dyDescent="0.35">
      <c r="A110" s="88" t="s">
        <v>31</v>
      </c>
      <c r="B110" s="71" t="s">
        <v>162</v>
      </c>
      <c r="C110" s="1" t="s">
        <v>40</v>
      </c>
      <c r="D110" s="1">
        <v>200</v>
      </c>
      <c r="E110" s="58">
        <v>8590.2000000000007</v>
      </c>
      <c r="F110" s="58">
        <v>0</v>
      </c>
      <c r="G110" s="58">
        <v>0</v>
      </c>
    </row>
    <row r="111" spans="1:7" ht="16.2" thickBot="1" x14ac:dyDescent="0.35">
      <c r="A111" s="88" t="s">
        <v>32</v>
      </c>
      <c r="B111" s="71" t="s">
        <v>162</v>
      </c>
      <c r="C111" s="1" t="s">
        <v>40</v>
      </c>
      <c r="D111" s="1">
        <v>800</v>
      </c>
      <c r="E111" s="58">
        <v>0</v>
      </c>
      <c r="F111" s="58">
        <v>0</v>
      </c>
      <c r="G111" s="58">
        <v>0</v>
      </c>
    </row>
    <row r="112" spans="1:7" ht="49.8" customHeight="1" thickBot="1" x14ac:dyDescent="0.35">
      <c r="A112" s="18" t="s">
        <v>94</v>
      </c>
      <c r="B112" s="67" t="s">
        <v>162</v>
      </c>
      <c r="C112" s="29" t="s">
        <v>35</v>
      </c>
      <c r="D112" s="29"/>
      <c r="E112" s="76">
        <f>SUM(E113:E114)</f>
        <v>0</v>
      </c>
      <c r="F112" s="76">
        <f>SUM(F113:F114)</f>
        <v>0</v>
      </c>
      <c r="G112" s="76">
        <f>SUM(G113:G114)</f>
        <v>0</v>
      </c>
    </row>
    <row r="113" spans="1:7" ht="31.8" hidden="1" thickBot="1" x14ac:dyDescent="0.35">
      <c r="A113" s="88" t="s">
        <v>31</v>
      </c>
      <c r="B113" s="71" t="s">
        <v>162</v>
      </c>
      <c r="C113" s="1" t="s">
        <v>35</v>
      </c>
      <c r="D113" s="1">
        <v>200</v>
      </c>
      <c r="E113" s="58">
        <v>0</v>
      </c>
      <c r="F113" s="58">
        <v>0</v>
      </c>
      <c r="G113" s="58">
        <v>0</v>
      </c>
    </row>
    <row r="114" spans="1:7" ht="0.6" customHeight="1" thickBot="1" x14ac:dyDescent="0.35">
      <c r="A114" s="88" t="s">
        <v>32</v>
      </c>
      <c r="B114" s="71" t="s">
        <v>162</v>
      </c>
      <c r="C114" s="1" t="s">
        <v>35</v>
      </c>
      <c r="D114" s="1">
        <v>800</v>
      </c>
      <c r="E114" s="58">
        <v>0</v>
      </c>
      <c r="F114" s="58">
        <v>0</v>
      </c>
      <c r="G114" s="58">
        <v>0</v>
      </c>
    </row>
    <row r="115" spans="1:7" ht="81.599999999999994" thickBot="1" x14ac:dyDescent="0.35">
      <c r="A115" s="18" t="s">
        <v>105</v>
      </c>
      <c r="B115" s="67" t="s">
        <v>162</v>
      </c>
      <c r="C115" s="29" t="s">
        <v>106</v>
      </c>
      <c r="D115" s="29"/>
      <c r="E115" s="76">
        <f>SUM(E116)</f>
        <v>0</v>
      </c>
      <c r="F115" s="76">
        <f t="shared" ref="F115:G115" si="42">SUM(F116)</f>
        <v>0</v>
      </c>
      <c r="G115" s="76">
        <f t="shared" si="42"/>
        <v>0</v>
      </c>
    </row>
    <row r="116" spans="1:7" ht="31.8" thickBot="1" x14ac:dyDescent="0.35">
      <c r="A116" s="88" t="s">
        <v>31</v>
      </c>
      <c r="B116" s="71" t="s">
        <v>162</v>
      </c>
      <c r="C116" s="1" t="s">
        <v>106</v>
      </c>
      <c r="D116" s="1">
        <v>800</v>
      </c>
      <c r="E116" s="58">
        <v>0</v>
      </c>
      <c r="F116" s="58">
        <v>0</v>
      </c>
      <c r="G116" s="58">
        <v>0</v>
      </c>
    </row>
    <row r="117" spans="1:7" ht="49.2" thickBot="1" x14ac:dyDescent="0.35">
      <c r="A117" s="18" t="s">
        <v>107</v>
      </c>
      <c r="B117" s="67" t="s">
        <v>162</v>
      </c>
      <c r="C117" s="29" t="s">
        <v>108</v>
      </c>
      <c r="D117" s="29"/>
      <c r="E117" s="76">
        <f>SUM(E118:E119)</f>
        <v>0</v>
      </c>
      <c r="F117" s="76">
        <f t="shared" ref="F117:G117" si="43">SUM(F118:F119)</f>
        <v>0</v>
      </c>
      <c r="G117" s="76">
        <f t="shared" si="43"/>
        <v>0</v>
      </c>
    </row>
    <row r="118" spans="1:7" ht="31.8" thickBot="1" x14ac:dyDescent="0.35">
      <c r="A118" s="119" t="s">
        <v>31</v>
      </c>
      <c r="B118" s="71" t="s">
        <v>162</v>
      </c>
      <c r="C118" s="1" t="s">
        <v>108</v>
      </c>
      <c r="D118" s="1">
        <v>200</v>
      </c>
      <c r="E118" s="118">
        <v>0</v>
      </c>
      <c r="F118" s="118">
        <v>0</v>
      </c>
      <c r="G118" s="118">
        <v>0</v>
      </c>
    </row>
    <row r="119" spans="1:7" ht="16.2" thickBot="1" x14ac:dyDescent="0.35">
      <c r="A119" s="88" t="s">
        <v>32</v>
      </c>
      <c r="B119" s="71" t="s">
        <v>162</v>
      </c>
      <c r="C119" s="1" t="s">
        <v>108</v>
      </c>
      <c r="D119" s="1">
        <v>800</v>
      </c>
      <c r="E119" s="58">
        <v>0</v>
      </c>
      <c r="F119" s="58">
        <v>0</v>
      </c>
      <c r="G119" s="58">
        <v>0</v>
      </c>
    </row>
    <row r="120" spans="1:7" ht="58.2" thickBot="1" x14ac:dyDescent="0.35">
      <c r="A120" s="45" t="s">
        <v>109</v>
      </c>
      <c r="B120" s="67" t="s">
        <v>162</v>
      </c>
      <c r="C120" s="29" t="s">
        <v>110</v>
      </c>
      <c r="D120" s="29"/>
      <c r="E120" s="76">
        <f>SUM(E121:E122)</f>
        <v>37400</v>
      </c>
      <c r="F120" s="76">
        <f t="shared" ref="F120:G120" si="44">SUM(F121:F122)</f>
        <v>15876.7</v>
      </c>
      <c r="G120" s="76">
        <f t="shared" si="44"/>
        <v>16876.7</v>
      </c>
    </row>
    <row r="121" spans="1:7" ht="31.8" thickBot="1" x14ac:dyDescent="0.35">
      <c r="A121" s="88" t="s">
        <v>31</v>
      </c>
      <c r="B121" s="71" t="s">
        <v>162</v>
      </c>
      <c r="C121" s="1" t="s">
        <v>110</v>
      </c>
      <c r="D121" s="1">
        <v>200</v>
      </c>
      <c r="E121" s="58">
        <v>37400</v>
      </c>
      <c r="F121" s="58">
        <v>15876.7</v>
      </c>
      <c r="G121" s="58">
        <v>16876.7</v>
      </c>
    </row>
    <row r="122" spans="1:7" ht="16.2" thickBot="1" x14ac:dyDescent="0.35">
      <c r="A122" s="88" t="s">
        <v>32</v>
      </c>
      <c r="B122" s="71" t="s">
        <v>162</v>
      </c>
      <c r="C122" s="1" t="s">
        <v>110</v>
      </c>
      <c r="D122" s="1">
        <v>800</v>
      </c>
      <c r="E122" s="58">
        <v>0</v>
      </c>
      <c r="F122" s="58">
        <v>0</v>
      </c>
      <c r="G122" s="58">
        <v>0</v>
      </c>
    </row>
    <row r="123" spans="1:7" ht="49.2" thickBot="1" x14ac:dyDescent="0.35">
      <c r="A123" s="18" t="s">
        <v>94</v>
      </c>
      <c r="B123" s="67" t="s">
        <v>162</v>
      </c>
      <c r="C123" s="29" t="s">
        <v>35</v>
      </c>
      <c r="D123" s="29"/>
      <c r="E123" s="76">
        <f>SUM(E124:E126)</f>
        <v>82006.7</v>
      </c>
      <c r="F123" s="76">
        <f t="shared" ref="F123:G123" si="45">SUM(F124:F126)</f>
        <v>68246.600000000006</v>
      </c>
      <c r="G123" s="76">
        <f t="shared" si="45"/>
        <v>68246.7</v>
      </c>
    </row>
    <row r="124" spans="1:7" ht="31.8" thickBot="1" x14ac:dyDescent="0.35">
      <c r="A124" s="119" t="s">
        <v>31</v>
      </c>
      <c r="B124" s="71" t="s">
        <v>162</v>
      </c>
      <c r="C124" s="1" t="s">
        <v>35</v>
      </c>
      <c r="D124" s="1">
        <v>200</v>
      </c>
      <c r="E124" s="58">
        <v>3583</v>
      </c>
      <c r="F124" s="58">
        <v>4500</v>
      </c>
      <c r="G124" s="58">
        <v>4500</v>
      </c>
    </row>
    <row r="125" spans="1:7" ht="47.4" thickBot="1" x14ac:dyDescent="0.35">
      <c r="A125" s="123" t="s">
        <v>111</v>
      </c>
      <c r="B125" s="71" t="s">
        <v>162</v>
      </c>
      <c r="C125" s="1" t="s">
        <v>35</v>
      </c>
      <c r="D125" s="1">
        <v>600</v>
      </c>
      <c r="E125" s="58">
        <v>78423.7</v>
      </c>
      <c r="F125" s="58">
        <v>63746.6</v>
      </c>
      <c r="G125" s="58">
        <v>63746.7</v>
      </c>
    </row>
    <row r="126" spans="1:7" ht="16.2" thickBot="1" x14ac:dyDescent="0.35">
      <c r="A126" s="119" t="s">
        <v>32</v>
      </c>
      <c r="B126" s="71" t="s">
        <v>162</v>
      </c>
      <c r="C126" s="1" t="s">
        <v>35</v>
      </c>
      <c r="D126" s="1">
        <v>800</v>
      </c>
      <c r="E126" s="58">
        <v>0</v>
      </c>
      <c r="F126" s="58">
        <v>0</v>
      </c>
      <c r="G126" s="58">
        <v>0</v>
      </c>
    </row>
    <row r="127" spans="1:7" ht="16.2" thickBot="1" x14ac:dyDescent="0.35">
      <c r="A127" s="37" t="s">
        <v>17</v>
      </c>
      <c r="B127" s="69" t="s">
        <v>163</v>
      </c>
      <c r="C127" s="30"/>
      <c r="D127" s="31"/>
      <c r="E127" s="77">
        <f>SUM(E128)</f>
        <v>750</v>
      </c>
      <c r="F127" s="77">
        <f t="shared" ref="F127:G127" si="46">SUM(F128)</f>
        <v>750</v>
      </c>
      <c r="G127" s="77">
        <f t="shared" si="46"/>
        <v>750</v>
      </c>
    </row>
    <row r="128" spans="1:7" ht="16.8" thickBot="1" x14ac:dyDescent="0.35">
      <c r="A128" s="18" t="s">
        <v>18</v>
      </c>
      <c r="B128" s="72" t="s">
        <v>164</v>
      </c>
      <c r="C128" s="23"/>
      <c r="D128" s="23"/>
      <c r="E128" s="79">
        <f>SUM(E129+E132)</f>
        <v>750</v>
      </c>
      <c r="F128" s="79">
        <f t="shared" ref="F128:G128" si="47">SUM(F129+F132)</f>
        <v>750</v>
      </c>
      <c r="G128" s="79">
        <f t="shared" si="47"/>
        <v>750</v>
      </c>
    </row>
    <row r="129" spans="1:7" ht="49.2" thickBot="1" x14ac:dyDescent="0.35">
      <c r="A129" s="18" t="s">
        <v>112</v>
      </c>
      <c r="B129" s="67" t="s">
        <v>164</v>
      </c>
      <c r="C129" s="29" t="s">
        <v>67</v>
      </c>
      <c r="D129" s="29"/>
      <c r="E129" s="76">
        <f>SUM(E130:E131)</f>
        <v>750</v>
      </c>
      <c r="F129" s="76">
        <f t="shared" ref="F129:G129" si="48">SUM(F130:F131)</f>
        <v>750</v>
      </c>
      <c r="G129" s="76">
        <f t="shared" si="48"/>
        <v>0</v>
      </c>
    </row>
    <row r="130" spans="1:7" ht="31.8" thickBot="1" x14ac:dyDescent="0.35">
      <c r="A130" s="88" t="s">
        <v>31</v>
      </c>
      <c r="B130" s="71" t="s">
        <v>164</v>
      </c>
      <c r="C130" s="1" t="s">
        <v>67</v>
      </c>
      <c r="D130" s="1">
        <v>200</v>
      </c>
      <c r="E130" s="58">
        <v>600</v>
      </c>
      <c r="F130" s="58">
        <v>600</v>
      </c>
      <c r="G130" s="58">
        <v>0</v>
      </c>
    </row>
    <row r="131" spans="1:7" ht="47.4" thickBot="1" x14ac:dyDescent="0.35">
      <c r="A131" s="88" t="s">
        <v>111</v>
      </c>
      <c r="B131" s="71" t="s">
        <v>164</v>
      </c>
      <c r="C131" s="1" t="s">
        <v>67</v>
      </c>
      <c r="D131" s="1">
        <v>600</v>
      </c>
      <c r="E131" s="58">
        <v>150</v>
      </c>
      <c r="F131" s="58">
        <v>150</v>
      </c>
      <c r="G131" s="58">
        <v>0</v>
      </c>
    </row>
    <row r="132" spans="1:7" ht="49.2" thickBot="1" x14ac:dyDescent="0.35">
      <c r="A132" s="18" t="s">
        <v>87</v>
      </c>
      <c r="B132" s="67" t="s">
        <v>164</v>
      </c>
      <c r="C132" s="29" t="s">
        <v>35</v>
      </c>
      <c r="D132" s="29"/>
      <c r="E132" s="76">
        <f>SUM(E133:E134)</f>
        <v>0</v>
      </c>
      <c r="F132" s="76">
        <f t="shared" ref="F132:G132" si="49">SUM(F133:F134)</f>
        <v>0</v>
      </c>
      <c r="G132" s="76">
        <f t="shared" si="49"/>
        <v>750</v>
      </c>
    </row>
    <row r="133" spans="1:7" ht="31.8" thickBot="1" x14ac:dyDescent="0.35">
      <c r="A133" s="88" t="s">
        <v>31</v>
      </c>
      <c r="B133" s="71" t="s">
        <v>164</v>
      </c>
      <c r="C133" s="1" t="s">
        <v>35</v>
      </c>
      <c r="D133" s="1">
        <v>200</v>
      </c>
      <c r="E133" s="58">
        <v>0</v>
      </c>
      <c r="F133" s="58">
        <v>0</v>
      </c>
      <c r="G133" s="58">
        <v>600</v>
      </c>
    </row>
    <row r="134" spans="1:7" ht="47.4" thickBot="1" x14ac:dyDescent="0.35">
      <c r="A134" s="88" t="s">
        <v>111</v>
      </c>
      <c r="B134" s="71" t="s">
        <v>164</v>
      </c>
      <c r="C134" s="1" t="s">
        <v>35</v>
      </c>
      <c r="D134" s="1">
        <v>600</v>
      </c>
      <c r="E134" s="58">
        <v>0</v>
      </c>
      <c r="F134" s="58">
        <v>0</v>
      </c>
      <c r="G134" s="58">
        <v>150</v>
      </c>
    </row>
    <row r="135" spans="1:7" ht="16.2" thickBot="1" x14ac:dyDescent="0.35">
      <c r="A135" s="37" t="s">
        <v>41</v>
      </c>
      <c r="B135" s="69" t="s">
        <v>165</v>
      </c>
      <c r="C135" s="30"/>
      <c r="D135" s="31"/>
      <c r="E135" s="77">
        <f>SUM(E136)</f>
        <v>31958.1</v>
      </c>
      <c r="F135" s="77">
        <f t="shared" ref="F135:G136" si="50">SUM(F136)</f>
        <v>28777.3</v>
      </c>
      <c r="G135" s="77">
        <f t="shared" si="50"/>
        <v>29243.8</v>
      </c>
    </row>
    <row r="136" spans="1:7" ht="16.8" thickBot="1" x14ac:dyDescent="0.35">
      <c r="A136" s="18" t="s">
        <v>20</v>
      </c>
      <c r="B136" s="70" t="s">
        <v>166</v>
      </c>
      <c r="C136" s="12"/>
      <c r="D136" s="113"/>
      <c r="E136" s="78">
        <f>SUM(E137)</f>
        <v>31958.1</v>
      </c>
      <c r="F136" s="78">
        <f t="shared" si="50"/>
        <v>28777.3</v>
      </c>
      <c r="G136" s="78">
        <f t="shared" si="50"/>
        <v>29243.8</v>
      </c>
    </row>
    <row r="137" spans="1:7" ht="49.2" thickBot="1" x14ac:dyDescent="0.35">
      <c r="A137" s="18" t="s">
        <v>87</v>
      </c>
      <c r="B137" s="70" t="s">
        <v>166</v>
      </c>
      <c r="C137" s="12" t="s">
        <v>35</v>
      </c>
      <c r="D137" s="12"/>
      <c r="E137" s="78">
        <f>SUM(E138:E141)</f>
        <v>31958.1</v>
      </c>
      <c r="F137" s="78">
        <f>SUM(F138:F141)</f>
        <v>28777.3</v>
      </c>
      <c r="G137" s="78">
        <f>SUM(G138:G141)</f>
        <v>29243.8</v>
      </c>
    </row>
    <row r="138" spans="1:7" ht="94.2" thickBot="1" x14ac:dyDescent="0.35">
      <c r="A138" s="88" t="s">
        <v>28</v>
      </c>
      <c r="B138" s="71" t="s">
        <v>166</v>
      </c>
      <c r="C138" s="1" t="s">
        <v>35</v>
      </c>
      <c r="D138" s="1">
        <v>100</v>
      </c>
      <c r="E138" s="58">
        <v>8788.6</v>
      </c>
      <c r="F138" s="58">
        <v>9048.2999999999993</v>
      </c>
      <c r="G138" s="58">
        <v>9477.2000000000007</v>
      </c>
    </row>
    <row r="139" spans="1:7" ht="31.8" thickBot="1" x14ac:dyDescent="0.35">
      <c r="A139" s="88" t="s">
        <v>31</v>
      </c>
      <c r="B139" s="71" t="s">
        <v>166</v>
      </c>
      <c r="C139" s="1" t="s">
        <v>35</v>
      </c>
      <c r="D139" s="1">
        <v>200</v>
      </c>
      <c r="E139" s="58">
        <v>2814.2</v>
      </c>
      <c r="F139" s="58">
        <v>1344.3</v>
      </c>
      <c r="G139" s="58">
        <v>1381.9</v>
      </c>
    </row>
    <row r="140" spans="1:7" ht="47.4" thickBot="1" x14ac:dyDescent="0.35">
      <c r="A140" s="88" t="s">
        <v>111</v>
      </c>
      <c r="B140" s="71" t="s">
        <v>166</v>
      </c>
      <c r="C140" s="1" t="s">
        <v>35</v>
      </c>
      <c r="D140" s="1">
        <v>600</v>
      </c>
      <c r="E140" s="58">
        <v>20355.099999999999</v>
      </c>
      <c r="F140" s="58">
        <v>18384.5</v>
      </c>
      <c r="G140" s="58">
        <v>18384.5</v>
      </c>
    </row>
    <row r="141" spans="1:7" ht="16.2" thickBot="1" x14ac:dyDescent="0.35">
      <c r="A141" s="88" t="s">
        <v>32</v>
      </c>
      <c r="B141" s="71" t="s">
        <v>166</v>
      </c>
      <c r="C141" s="1" t="s">
        <v>35</v>
      </c>
      <c r="D141" s="1">
        <v>800</v>
      </c>
      <c r="E141" s="58">
        <v>0.2</v>
      </c>
      <c r="F141" s="58">
        <v>0.2</v>
      </c>
      <c r="G141" s="58">
        <v>0.2</v>
      </c>
    </row>
    <row r="142" spans="1:7" ht="16.2" thickBot="1" x14ac:dyDescent="0.35">
      <c r="A142" s="208" t="s">
        <v>223</v>
      </c>
      <c r="B142" s="209" t="s">
        <v>222</v>
      </c>
      <c r="C142" s="210"/>
      <c r="D142" s="210"/>
      <c r="E142" s="211">
        <f>E144</f>
        <v>696</v>
      </c>
      <c r="F142" s="211">
        <v>0</v>
      </c>
      <c r="G142" s="211">
        <v>0</v>
      </c>
    </row>
    <row r="143" spans="1:7" ht="16.8" thickBot="1" x14ac:dyDescent="0.35">
      <c r="A143" s="18" t="s">
        <v>226</v>
      </c>
      <c r="B143" s="70" t="s">
        <v>224</v>
      </c>
      <c r="C143" s="12" t="s">
        <v>35</v>
      </c>
      <c r="D143" s="12"/>
      <c r="E143" s="78">
        <f>E144</f>
        <v>696</v>
      </c>
      <c r="F143" s="78">
        <v>0</v>
      </c>
      <c r="G143" s="78">
        <v>0</v>
      </c>
    </row>
    <row r="144" spans="1:7" ht="49.2" thickBot="1" x14ac:dyDescent="0.35">
      <c r="A144" s="18" t="s">
        <v>87</v>
      </c>
      <c r="B144" s="70" t="s">
        <v>224</v>
      </c>
      <c r="C144" s="12" t="s">
        <v>35</v>
      </c>
      <c r="D144" s="12"/>
      <c r="E144" s="78">
        <f>E145+E146</f>
        <v>696</v>
      </c>
      <c r="F144" s="78">
        <v>0</v>
      </c>
      <c r="G144" s="78">
        <v>0</v>
      </c>
    </row>
    <row r="145" spans="1:7" ht="16.2" thickBot="1" x14ac:dyDescent="0.35">
      <c r="A145" s="126" t="s">
        <v>325</v>
      </c>
      <c r="B145" s="71" t="s">
        <v>224</v>
      </c>
      <c r="C145" s="1" t="s">
        <v>35</v>
      </c>
      <c r="D145" s="1">
        <v>300</v>
      </c>
      <c r="E145" s="58">
        <v>80</v>
      </c>
      <c r="F145" s="58">
        <v>0</v>
      </c>
      <c r="G145" s="58">
        <v>0</v>
      </c>
    </row>
    <row r="146" spans="1:7" ht="16.2" thickBot="1" x14ac:dyDescent="0.35">
      <c r="A146" s="126" t="s">
        <v>32</v>
      </c>
      <c r="B146" s="71" t="s">
        <v>224</v>
      </c>
      <c r="C146" s="1" t="s">
        <v>35</v>
      </c>
      <c r="D146" s="1">
        <v>800</v>
      </c>
      <c r="E146" s="58">
        <v>616</v>
      </c>
      <c r="F146" s="58">
        <v>0</v>
      </c>
      <c r="G146" s="58">
        <v>0</v>
      </c>
    </row>
    <row r="147" spans="1:7" ht="16.2" thickBot="1" x14ac:dyDescent="0.35">
      <c r="A147" s="37" t="s">
        <v>21</v>
      </c>
      <c r="B147" s="69">
        <v>1100</v>
      </c>
      <c r="C147" s="30"/>
      <c r="D147" s="30"/>
      <c r="E147" s="77">
        <f>SUM(E148)</f>
        <v>500</v>
      </c>
      <c r="F147" s="77">
        <f t="shared" ref="F147:G147" si="51">SUM(F148)</f>
        <v>500</v>
      </c>
      <c r="G147" s="77">
        <f t="shared" si="51"/>
        <v>500</v>
      </c>
    </row>
    <row r="148" spans="1:7" ht="33" thickBot="1" x14ac:dyDescent="0.35">
      <c r="A148" s="18" t="s">
        <v>22</v>
      </c>
      <c r="B148" s="70">
        <v>1105</v>
      </c>
      <c r="C148" s="12"/>
      <c r="D148" s="12"/>
      <c r="E148" s="78">
        <f>SUM(E149+E151)</f>
        <v>500</v>
      </c>
      <c r="F148" s="78">
        <f t="shared" ref="F148:G148" si="52">SUM(F149+F151)</f>
        <v>500</v>
      </c>
      <c r="G148" s="78">
        <f t="shared" si="52"/>
        <v>500</v>
      </c>
    </row>
    <row r="149" spans="1:7" ht="49.2" thickBot="1" x14ac:dyDescent="0.35">
      <c r="A149" s="18" t="s">
        <v>113</v>
      </c>
      <c r="B149" s="70">
        <v>1105</v>
      </c>
      <c r="C149" s="12" t="s">
        <v>66</v>
      </c>
      <c r="D149" s="12"/>
      <c r="E149" s="78">
        <f>SUM(E150)</f>
        <v>500</v>
      </c>
      <c r="F149" s="78">
        <f t="shared" ref="F149:G149" si="53">SUM(F150)</f>
        <v>500</v>
      </c>
      <c r="G149" s="78">
        <f t="shared" si="53"/>
        <v>0</v>
      </c>
    </row>
    <row r="150" spans="1:7" ht="31.8" thickBot="1" x14ac:dyDescent="0.35">
      <c r="A150" s="126" t="s">
        <v>31</v>
      </c>
      <c r="B150" s="71">
        <v>1105</v>
      </c>
      <c r="C150" s="1" t="s">
        <v>66</v>
      </c>
      <c r="D150" s="1">
        <v>200</v>
      </c>
      <c r="E150" s="58">
        <v>500</v>
      </c>
      <c r="F150" s="58">
        <v>500</v>
      </c>
      <c r="G150" s="58">
        <v>0</v>
      </c>
    </row>
    <row r="151" spans="1:7" ht="49.2" thickBot="1" x14ac:dyDescent="0.35">
      <c r="A151" s="18" t="s">
        <v>87</v>
      </c>
      <c r="B151" s="70">
        <v>1105</v>
      </c>
      <c r="C151" s="12" t="s">
        <v>35</v>
      </c>
      <c r="D151" s="12"/>
      <c r="E151" s="78">
        <f>SUM(E152)</f>
        <v>0</v>
      </c>
      <c r="F151" s="78">
        <f t="shared" ref="F151:G151" si="54">SUM(F152)</f>
        <v>0</v>
      </c>
      <c r="G151" s="78">
        <f t="shared" si="54"/>
        <v>500</v>
      </c>
    </row>
    <row r="152" spans="1:7" ht="31.8" thickBot="1" x14ac:dyDescent="0.35">
      <c r="A152" s="126" t="s">
        <v>31</v>
      </c>
      <c r="B152" s="71">
        <v>1105</v>
      </c>
      <c r="C152" s="1" t="s">
        <v>35</v>
      </c>
      <c r="D152" s="1">
        <v>200</v>
      </c>
      <c r="E152" s="58">
        <v>0</v>
      </c>
      <c r="F152" s="58">
        <v>0</v>
      </c>
      <c r="G152" s="58">
        <v>500</v>
      </c>
    </row>
    <row r="153" spans="1:7" ht="16.2" thickBot="1" x14ac:dyDescent="0.35">
      <c r="A153" s="37" t="s">
        <v>23</v>
      </c>
      <c r="B153" s="69">
        <v>1200</v>
      </c>
      <c r="C153" s="30"/>
      <c r="D153" s="30"/>
      <c r="E153" s="77">
        <f>SUM(E154)</f>
        <v>500</v>
      </c>
      <c r="F153" s="77">
        <f t="shared" ref="F153:G153" si="55">SUM(F154)</f>
        <v>500</v>
      </c>
      <c r="G153" s="77">
        <f t="shared" si="55"/>
        <v>500</v>
      </c>
    </row>
    <row r="154" spans="1:7" ht="33" thickBot="1" x14ac:dyDescent="0.35">
      <c r="A154" s="18" t="s">
        <v>24</v>
      </c>
      <c r="B154" s="70">
        <v>1204</v>
      </c>
      <c r="C154" s="12"/>
      <c r="D154" s="12"/>
      <c r="E154" s="78">
        <f>SUM(E155)</f>
        <v>500</v>
      </c>
      <c r="F154" s="78">
        <f t="shared" ref="F154:G154" si="56">SUM(F155)</f>
        <v>500</v>
      </c>
      <c r="G154" s="78">
        <f t="shared" si="56"/>
        <v>500</v>
      </c>
    </row>
    <row r="155" spans="1:7" ht="49.2" thickBot="1" x14ac:dyDescent="0.35">
      <c r="A155" s="18" t="s">
        <v>87</v>
      </c>
      <c r="B155" s="70">
        <v>1204</v>
      </c>
      <c r="C155" s="12" t="s">
        <v>35</v>
      </c>
      <c r="D155" s="12"/>
      <c r="E155" s="78">
        <f>SUM(E156)</f>
        <v>500</v>
      </c>
      <c r="F155" s="78">
        <f t="shared" ref="F155:G155" si="57">SUM(F156)</f>
        <v>500</v>
      </c>
      <c r="G155" s="78">
        <f t="shared" si="57"/>
        <v>500</v>
      </c>
    </row>
    <row r="156" spans="1:7" ht="31.8" thickBot="1" x14ac:dyDescent="0.35">
      <c r="A156" s="126" t="s">
        <v>31</v>
      </c>
      <c r="B156" s="71">
        <v>1204</v>
      </c>
      <c r="C156" s="1" t="s">
        <v>35</v>
      </c>
      <c r="D156" s="1">
        <v>200</v>
      </c>
      <c r="E156" s="58">
        <v>500</v>
      </c>
      <c r="F156" s="58">
        <v>500</v>
      </c>
      <c r="G156" s="58">
        <v>500</v>
      </c>
    </row>
    <row r="157" spans="1:7" ht="16.2" thickBot="1" x14ac:dyDescent="0.35">
      <c r="A157" s="6" t="s">
        <v>42</v>
      </c>
      <c r="B157" s="74"/>
      <c r="C157" s="3"/>
      <c r="D157" s="3"/>
      <c r="E157" s="57">
        <f>E153+E147+E142+E135+E127+E93+E72+E48+E15</f>
        <v>405878.49999999994</v>
      </c>
      <c r="F157" s="57">
        <f>SUM(F15+F48+F72+F93+F127+F135+F147+F153)</f>
        <v>268134.89999999997</v>
      </c>
      <c r="G157" s="57">
        <f>SUM(G15+G48+G72+G93+G127+G135+G147+G153)</f>
        <v>281379.5</v>
      </c>
    </row>
  </sheetData>
  <mergeCells count="8">
    <mergeCell ref="C11:C13"/>
    <mergeCell ref="E11:G12"/>
    <mergeCell ref="A10:G10"/>
    <mergeCell ref="A2:G2"/>
    <mergeCell ref="A3:G3"/>
    <mergeCell ref="A4:G4"/>
    <mergeCell ref="A5:G5"/>
    <mergeCell ref="A6:G6"/>
  </mergeCells>
  <pageMargins left="0" right="0" top="0" bottom="0" header="0.31496062992125984" footer="0.31496062992125984"/>
  <pageSetup paperSize="9" scale="71" fitToHeight="6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55"/>
  <sheetViews>
    <sheetView workbookViewId="0">
      <selection activeCell="K154" sqref="K154"/>
    </sheetView>
  </sheetViews>
  <sheetFormatPr defaultRowHeight="14.4" x14ac:dyDescent="0.3"/>
  <cols>
    <col min="1" max="1" width="28.6640625" customWidth="1"/>
    <col min="2" max="2" width="6.44140625" style="17" customWidth="1"/>
    <col min="3" max="3" width="7.109375" style="17" customWidth="1"/>
    <col min="4" max="4" width="8.109375" customWidth="1"/>
    <col min="5" max="5" width="7.44140625" customWidth="1"/>
    <col min="6" max="6" width="9.5546875" customWidth="1"/>
    <col min="7" max="7" width="9.44140625" customWidth="1"/>
    <col min="8" max="8" width="9.21875" customWidth="1"/>
    <col min="9" max="9" width="0.21875" customWidth="1"/>
  </cols>
  <sheetData>
    <row r="2" spans="1:9" ht="101.25" customHeight="1" x14ac:dyDescent="0.3">
      <c r="A2" s="285" t="s">
        <v>193</v>
      </c>
      <c r="B2" s="285"/>
      <c r="C2" s="286"/>
      <c r="D2" s="286"/>
      <c r="E2" s="286"/>
      <c r="F2" s="286"/>
      <c r="G2" s="286"/>
      <c r="H2" s="286"/>
      <c r="I2" s="286"/>
    </row>
    <row r="4" spans="1:9" ht="45.75" customHeight="1" x14ac:dyDescent="0.3">
      <c r="A4" s="287" t="s">
        <v>192</v>
      </c>
      <c r="B4" s="287"/>
      <c r="C4" s="288"/>
      <c r="D4" s="288"/>
      <c r="E4" s="288"/>
      <c r="F4" s="288"/>
      <c r="G4" s="288"/>
      <c r="H4" s="288"/>
      <c r="I4" s="288"/>
    </row>
    <row r="5" spans="1:9" ht="15.75" customHeight="1" x14ac:dyDescent="0.3">
      <c r="H5" s="289"/>
      <c r="I5" s="289"/>
    </row>
    <row r="6" spans="1:9" ht="15" thickBot="1" x14ac:dyDescent="0.35"/>
    <row r="7" spans="1:9" ht="28.5" customHeight="1" x14ac:dyDescent="0.3">
      <c r="A7" s="282" t="s">
        <v>1</v>
      </c>
      <c r="B7" s="282" t="s">
        <v>217</v>
      </c>
      <c r="C7" s="296" t="s">
        <v>0</v>
      </c>
      <c r="D7" s="282" t="s">
        <v>25</v>
      </c>
      <c r="E7" s="282" t="s">
        <v>26</v>
      </c>
      <c r="F7" s="290" t="s">
        <v>2</v>
      </c>
      <c r="G7" s="291"/>
      <c r="H7" s="292"/>
    </row>
    <row r="8" spans="1:9" ht="15" thickBot="1" x14ac:dyDescent="0.35">
      <c r="A8" s="283"/>
      <c r="B8" s="283"/>
      <c r="C8" s="297"/>
      <c r="D8" s="283"/>
      <c r="E8" s="283"/>
      <c r="F8" s="293"/>
      <c r="G8" s="294"/>
      <c r="H8" s="295"/>
    </row>
    <row r="9" spans="1:9" ht="15" thickBot="1" x14ac:dyDescent="0.35">
      <c r="A9" s="284"/>
      <c r="B9" s="284"/>
      <c r="C9" s="298"/>
      <c r="D9" s="284"/>
      <c r="E9" s="284"/>
      <c r="F9" s="137" t="s">
        <v>191</v>
      </c>
      <c r="G9" s="137" t="s">
        <v>171</v>
      </c>
      <c r="H9" s="137" t="s">
        <v>188</v>
      </c>
    </row>
    <row r="10" spans="1:9" ht="15" thickBot="1" x14ac:dyDescent="0.35">
      <c r="A10" s="138">
        <v>1</v>
      </c>
      <c r="B10" s="139">
        <v>2</v>
      </c>
      <c r="C10" s="138">
        <v>3</v>
      </c>
      <c r="D10" s="139">
        <v>4</v>
      </c>
      <c r="E10" s="138">
        <v>5</v>
      </c>
      <c r="F10" s="139">
        <v>6</v>
      </c>
      <c r="G10" s="138">
        <v>7</v>
      </c>
      <c r="H10" s="139">
        <v>8</v>
      </c>
    </row>
    <row r="11" spans="1:9" ht="67.2" thickBot="1" x14ac:dyDescent="0.35">
      <c r="A11" s="140" t="s">
        <v>84</v>
      </c>
      <c r="B11" s="137">
        <v>942</v>
      </c>
      <c r="C11" s="141"/>
      <c r="D11" s="142"/>
      <c r="E11" s="142"/>
      <c r="F11" s="143">
        <f>SUM(F12)</f>
        <v>1547.3999999999999</v>
      </c>
      <c r="G11" s="143">
        <f t="shared" ref="G11:H11" si="0">SUM(G12)</f>
        <v>1477</v>
      </c>
      <c r="H11" s="143">
        <f t="shared" si="0"/>
        <v>1477</v>
      </c>
    </row>
    <row r="12" spans="1:9" ht="111" thickBot="1" x14ac:dyDescent="0.35">
      <c r="A12" s="144" t="s">
        <v>78</v>
      </c>
      <c r="B12" s="145">
        <v>942</v>
      </c>
      <c r="C12" s="146" t="s">
        <v>144</v>
      </c>
      <c r="D12" s="147"/>
      <c r="E12" s="147"/>
      <c r="F12" s="148">
        <f>SUM(F13)</f>
        <v>1547.3999999999999</v>
      </c>
      <c r="G12" s="148">
        <f t="shared" ref="G12:H12" si="1">SUM(G13)</f>
        <v>1477</v>
      </c>
      <c r="H12" s="148">
        <f t="shared" si="1"/>
        <v>1477</v>
      </c>
    </row>
    <row r="13" spans="1:9" ht="69.599999999999994" thickBot="1" x14ac:dyDescent="0.35">
      <c r="A13" s="144" t="s">
        <v>85</v>
      </c>
      <c r="B13" s="137">
        <v>942</v>
      </c>
      <c r="C13" s="146" t="s">
        <v>144</v>
      </c>
      <c r="D13" s="147" t="s">
        <v>29</v>
      </c>
      <c r="E13" s="147"/>
      <c r="F13" s="148">
        <f>SUM(F14:F16)</f>
        <v>1547.3999999999999</v>
      </c>
      <c r="G13" s="148">
        <f t="shared" ref="G13:H13" si="2">SUM(G14:G16)</f>
        <v>1477</v>
      </c>
      <c r="H13" s="148">
        <f t="shared" si="2"/>
        <v>1477</v>
      </c>
    </row>
    <row r="14" spans="1:9" ht="106.2" thickBot="1" x14ac:dyDescent="0.35">
      <c r="A14" s="149" t="s">
        <v>28</v>
      </c>
      <c r="B14" s="145">
        <v>942</v>
      </c>
      <c r="C14" s="150" t="s">
        <v>144</v>
      </c>
      <c r="D14" s="151" t="s">
        <v>29</v>
      </c>
      <c r="E14" s="151">
        <v>100</v>
      </c>
      <c r="F14" s="152">
        <v>1426.6</v>
      </c>
      <c r="G14" s="152">
        <v>1357.4</v>
      </c>
      <c r="H14" s="152">
        <v>1357.4</v>
      </c>
    </row>
    <row r="15" spans="1:9" ht="40.200000000000003" thickBot="1" x14ac:dyDescent="0.35">
      <c r="A15" s="149" t="s">
        <v>31</v>
      </c>
      <c r="B15" s="137">
        <v>942</v>
      </c>
      <c r="C15" s="150" t="s">
        <v>144</v>
      </c>
      <c r="D15" s="151" t="s">
        <v>29</v>
      </c>
      <c r="E15" s="151">
        <v>200</v>
      </c>
      <c r="F15" s="152">
        <v>120.8</v>
      </c>
      <c r="G15" s="152">
        <v>119.6</v>
      </c>
      <c r="H15" s="152">
        <v>119.6</v>
      </c>
    </row>
    <row r="16" spans="1:9" ht="15" thickBot="1" x14ac:dyDescent="0.35">
      <c r="A16" s="149" t="s">
        <v>32</v>
      </c>
      <c r="B16" s="145">
        <v>942</v>
      </c>
      <c r="C16" s="150" t="s">
        <v>144</v>
      </c>
      <c r="D16" s="151" t="s">
        <v>29</v>
      </c>
      <c r="E16" s="151">
        <v>800</v>
      </c>
      <c r="F16" s="152">
        <v>0</v>
      </c>
      <c r="G16" s="152">
        <v>0</v>
      </c>
      <c r="H16" s="152">
        <v>0</v>
      </c>
    </row>
    <row r="17" spans="1:8" ht="67.2" thickBot="1" x14ac:dyDescent="0.35">
      <c r="A17" s="140" t="s">
        <v>86</v>
      </c>
      <c r="B17" s="137">
        <v>941</v>
      </c>
      <c r="C17" s="153"/>
      <c r="D17" s="154"/>
      <c r="E17" s="154"/>
      <c r="F17" s="143">
        <f>SUM(F18)</f>
        <v>37482.9</v>
      </c>
      <c r="G17" s="143">
        <f t="shared" ref="G17:H17" si="3">SUM(G18)</f>
        <v>40183.199999999997</v>
      </c>
      <c r="H17" s="143">
        <f t="shared" si="3"/>
        <v>47809.8</v>
      </c>
    </row>
    <row r="18" spans="1:8" ht="27" thickBot="1" x14ac:dyDescent="0.35">
      <c r="A18" s="155" t="s">
        <v>3</v>
      </c>
      <c r="B18" s="156">
        <v>941</v>
      </c>
      <c r="C18" s="157" t="s">
        <v>142</v>
      </c>
      <c r="D18" s="158"/>
      <c r="E18" s="158"/>
      <c r="F18" s="159">
        <f>SUM(F19+F22+F26+F32+F35+F29)</f>
        <v>37482.9</v>
      </c>
      <c r="G18" s="159">
        <f t="shared" ref="G18:H18" si="4">SUM(G19+G22+G26+G32+G35+G29)</f>
        <v>40183.199999999997</v>
      </c>
      <c r="H18" s="159">
        <f t="shared" si="4"/>
        <v>47809.8</v>
      </c>
    </row>
    <row r="19" spans="1:8" ht="55.8" thickBot="1" x14ac:dyDescent="0.35">
      <c r="A19" s="144" t="s">
        <v>27</v>
      </c>
      <c r="B19" s="137">
        <v>941</v>
      </c>
      <c r="C19" s="160" t="s">
        <v>143</v>
      </c>
      <c r="D19" s="161"/>
      <c r="E19" s="161"/>
      <c r="F19" s="162">
        <f>SUM(F20)</f>
        <v>2375.6999999999998</v>
      </c>
      <c r="G19" s="162">
        <f t="shared" ref="G19:H20" si="5">SUM(G20)</f>
        <v>2075</v>
      </c>
      <c r="H19" s="162">
        <f t="shared" si="5"/>
        <v>2075</v>
      </c>
    </row>
    <row r="20" spans="1:8" ht="69.599999999999994" thickBot="1" x14ac:dyDescent="0.35">
      <c r="A20" s="144" t="s">
        <v>85</v>
      </c>
      <c r="B20" s="156">
        <v>941</v>
      </c>
      <c r="C20" s="163" t="s">
        <v>143</v>
      </c>
      <c r="D20" s="145" t="s">
        <v>29</v>
      </c>
      <c r="E20" s="145"/>
      <c r="F20" s="164">
        <f>SUM(F21)</f>
        <v>2375.6999999999998</v>
      </c>
      <c r="G20" s="164">
        <f t="shared" si="5"/>
        <v>2075</v>
      </c>
      <c r="H20" s="164">
        <f t="shared" si="5"/>
        <v>2075</v>
      </c>
    </row>
    <row r="21" spans="1:8" ht="106.2" thickBot="1" x14ac:dyDescent="0.35">
      <c r="A21" s="149" t="s">
        <v>28</v>
      </c>
      <c r="B21" s="137">
        <v>941</v>
      </c>
      <c r="C21" s="165" t="s">
        <v>143</v>
      </c>
      <c r="D21" s="139" t="s">
        <v>29</v>
      </c>
      <c r="E21" s="139">
        <v>100</v>
      </c>
      <c r="F21" s="166">
        <v>2375.6999999999998</v>
      </c>
      <c r="G21" s="166">
        <v>2075</v>
      </c>
      <c r="H21" s="166">
        <v>2075</v>
      </c>
    </row>
    <row r="22" spans="1:8" ht="69.599999999999994" thickBot="1" x14ac:dyDescent="0.35">
      <c r="A22" s="144" t="s">
        <v>30</v>
      </c>
      <c r="B22" s="156">
        <v>941</v>
      </c>
      <c r="C22" s="160" t="s">
        <v>145</v>
      </c>
      <c r="D22" s="161"/>
      <c r="E22" s="161"/>
      <c r="F22" s="162">
        <f>SUM(F23)</f>
        <v>11229.9</v>
      </c>
      <c r="G22" s="162">
        <f t="shared" ref="G22:H22" si="6">SUM(G23)</f>
        <v>9893.9</v>
      </c>
      <c r="H22" s="162">
        <f t="shared" si="6"/>
        <v>9893.9</v>
      </c>
    </row>
    <row r="23" spans="1:8" ht="69.599999999999994" thickBot="1" x14ac:dyDescent="0.35">
      <c r="A23" s="144" t="s">
        <v>85</v>
      </c>
      <c r="B23" s="137">
        <v>941</v>
      </c>
      <c r="C23" s="163" t="s">
        <v>145</v>
      </c>
      <c r="D23" s="145" t="s">
        <v>29</v>
      </c>
      <c r="E23" s="145"/>
      <c r="F23" s="164">
        <f>SUM(F24:F25)</f>
        <v>11229.9</v>
      </c>
      <c r="G23" s="164">
        <f t="shared" ref="G23:H23" si="7">SUM(G24:G25)</f>
        <v>9893.9</v>
      </c>
      <c r="H23" s="164">
        <f t="shared" si="7"/>
        <v>9893.9</v>
      </c>
    </row>
    <row r="24" spans="1:8" ht="106.2" thickBot="1" x14ac:dyDescent="0.35">
      <c r="A24" s="149" t="s">
        <v>28</v>
      </c>
      <c r="B24" s="156">
        <v>941</v>
      </c>
      <c r="C24" s="165" t="s">
        <v>145</v>
      </c>
      <c r="D24" s="139" t="s">
        <v>29</v>
      </c>
      <c r="E24" s="139">
        <v>100</v>
      </c>
      <c r="F24" s="166">
        <v>10504</v>
      </c>
      <c r="G24" s="166">
        <v>9168</v>
      </c>
      <c r="H24" s="166">
        <v>9168</v>
      </c>
    </row>
    <row r="25" spans="1:8" ht="40.200000000000003" thickBot="1" x14ac:dyDescent="0.35">
      <c r="A25" s="149" t="s">
        <v>31</v>
      </c>
      <c r="B25" s="137">
        <v>941</v>
      </c>
      <c r="C25" s="165" t="s">
        <v>145</v>
      </c>
      <c r="D25" s="139" t="s">
        <v>29</v>
      </c>
      <c r="E25" s="139">
        <v>200</v>
      </c>
      <c r="F25" s="166">
        <v>725.9</v>
      </c>
      <c r="G25" s="166">
        <v>725.9</v>
      </c>
      <c r="H25" s="166">
        <v>725.9</v>
      </c>
    </row>
    <row r="26" spans="1:8" ht="69.599999999999994" thickBot="1" x14ac:dyDescent="0.35">
      <c r="A26" s="144" t="s">
        <v>33</v>
      </c>
      <c r="B26" s="156">
        <v>941</v>
      </c>
      <c r="C26" s="160" t="s">
        <v>146</v>
      </c>
      <c r="D26" s="161"/>
      <c r="E26" s="161"/>
      <c r="F26" s="162">
        <f>SUM(F27)</f>
        <v>611.9</v>
      </c>
      <c r="G26" s="162">
        <f>SUM(G27)</f>
        <v>539.9</v>
      </c>
      <c r="H26" s="162">
        <f>SUM(H27)</f>
        <v>539.9</v>
      </c>
    </row>
    <row r="27" spans="1:8" ht="55.8" thickBot="1" x14ac:dyDescent="0.35">
      <c r="A27" s="144" t="s">
        <v>87</v>
      </c>
      <c r="B27" s="137">
        <v>941</v>
      </c>
      <c r="C27" s="163" t="s">
        <v>146</v>
      </c>
      <c r="D27" s="145" t="s">
        <v>35</v>
      </c>
      <c r="E27" s="145"/>
      <c r="F27" s="164">
        <f>SUM(F28)</f>
        <v>611.9</v>
      </c>
      <c r="G27" s="164">
        <f t="shared" ref="G27:H27" si="8">SUM(G28)</f>
        <v>539.9</v>
      </c>
      <c r="H27" s="164">
        <f t="shared" si="8"/>
        <v>539.9</v>
      </c>
    </row>
    <row r="28" spans="1:8" ht="15" thickBot="1" x14ac:dyDescent="0.35">
      <c r="A28" s="149" t="s">
        <v>34</v>
      </c>
      <c r="B28" s="156">
        <v>941</v>
      </c>
      <c r="C28" s="165" t="s">
        <v>146</v>
      </c>
      <c r="D28" s="139" t="s">
        <v>35</v>
      </c>
      <c r="E28" s="139">
        <v>500</v>
      </c>
      <c r="F28" s="166">
        <v>611.9</v>
      </c>
      <c r="G28" s="166">
        <v>539.9</v>
      </c>
      <c r="H28" s="166">
        <v>539.9</v>
      </c>
    </row>
    <row r="29" spans="1:8" ht="27" thickBot="1" x14ac:dyDescent="0.35">
      <c r="A29" s="167" t="s">
        <v>140</v>
      </c>
      <c r="B29" s="137">
        <v>941</v>
      </c>
      <c r="C29" s="168" t="s">
        <v>147</v>
      </c>
      <c r="D29" s="169"/>
      <c r="E29" s="169"/>
      <c r="F29" s="162">
        <f>SUM(F30)</f>
        <v>0</v>
      </c>
      <c r="G29" s="162">
        <f t="shared" ref="G29:H30" si="9">SUM(G30)</f>
        <v>0</v>
      </c>
      <c r="H29" s="162">
        <f t="shared" si="9"/>
        <v>0</v>
      </c>
    </row>
    <row r="30" spans="1:8" ht="55.8" thickBot="1" x14ac:dyDescent="0.35">
      <c r="A30" s="144" t="s">
        <v>170</v>
      </c>
      <c r="B30" s="156">
        <v>941</v>
      </c>
      <c r="C30" s="170" t="s">
        <v>147</v>
      </c>
      <c r="D30" s="171" t="s">
        <v>35</v>
      </c>
      <c r="E30" s="171"/>
      <c r="F30" s="164">
        <f>SUM(F31)</f>
        <v>0</v>
      </c>
      <c r="G30" s="164">
        <f t="shared" si="9"/>
        <v>0</v>
      </c>
      <c r="H30" s="164">
        <f t="shared" si="9"/>
        <v>0</v>
      </c>
    </row>
    <row r="31" spans="1:8" ht="15" thickBot="1" x14ac:dyDescent="0.35">
      <c r="A31" s="149" t="s">
        <v>32</v>
      </c>
      <c r="B31" s="137">
        <v>941</v>
      </c>
      <c r="C31" s="172" t="s">
        <v>147</v>
      </c>
      <c r="D31" s="173" t="s">
        <v>35</v>
      </c>
      <c r="E31" s="173">
        <v>800</v>
      </c>
      <c r="F31" s="166">
        <v>0</v>
      </c>
      <c r="G31" s="166">
        <v>0</v>
      </c>
      <c r="H31" s="166">
        <v>0</v>
      </c>
    </row>
    <row r="32" spans="1:8" ht="15" thickBot="1" x14ac:dyDescent="0.35">
      <c r="A32" s="144" t="s">
        <v>7</v>
      </c>
      <c r="B32" s="156">
        <v>941</v>
      </c>
      <c r="C32" s="160" t="s">
        <v>148</v>
      </c>
      <c r="D32" s="161"/>
      <c r="E32" s="161"/>
      <c r="F32" s="162">
        <f>SUM(F33)</f>
        <v>85.7</v>
      </c>
      <c r="G32" s="162">
        <f t="shared" ref="G32:H33" si="10">SUM(G33)</f>
        <v>500</v>
      </c>
      <c r="H32" s="162">
        <f t="shared" si="10"/>
        <v>500</v>
      </c>
    </row>
    <row r="33" spans="1:8" ht="55.8" thickBot="1" x14ac:dyDescent="0.35">
      <c r="A33" s="144" t="s">
        <v>87</v>
      </c>
      <c r="B33" s="137">
        <v>941</v>
      </c>
      <c r="C33" s="163" t="s">
        <v>148</v>
      </c>
      <c r="D33" s="145" t="s">
        <v>35</v>
      </c>
      <c r="E33" s="145"/>
      <c r="F33" s="164">
        <f>SUM(F34)</f>
        <v>85.7</v>
      </c>
      <c r="G33" s="164">
        <f t="shared" si="10"/>
        <v>500</v>
      </c>
      <c r="H33" s="164">
        <f t="shared" si="10"/>
        <v>500</v>
      </c>
    </row>
    <row r="34" spans="1:8" ht="15" thickBot="1" x14ac:dyDescent="0.35">
      <c r="A34" s="149" t="s">
        <v>32</v>
      </c>
      <c r="B34" s="156">
        <v>941</v>
      </c>
      <c r="C34" s="165" t="s">
        <v>148</v>
      </c>
      <c r="D34" s="139" t="s">
        <v>35</v>
      </c>
      <c r="E34" s="139">
        <v>800</v>
      </c>
      <c r="F34" s="166">
        <v>85.7</v>
      </c>
      <c r="G34" s="166">
        <v>500</v>
      </c>
      <c r="H34" s="166">
        <v>500</v>
      </c>
    </row>
    <row r="35" spans="1:8" ht="28.2" thickBot="1" x14ac:dyDescent="0.35">
      <c r="A35" s="144" t="s">
        <v>8</v>
      </c>
      <c r="B35" s="137">
        <v>941</v>
      </c>
      <c r="C35" s="160" t="s">
        <v>149</v>
      </c>
      <c r="D35" s="161"/>
      <c r="E35" s="161"/>
      <c r="F35" s="162">
        <f>SUM(F36+F38+F40+F42)</f>
        <v>23179.7</v>
      </c>
      <c r="G35" s="162">
        <f t="shared" ref="G35:H35" si="11">SUM(G36+G38+G40+G42)</f>
        <v>27174.399999999998</v>
      </c>
      <c r="H35" s="162">
        <f t="shared" si="11"/>
        <v>34801</v>
      </c>
    </row>
    <row r="36" spans="1:8" ht="83.4" thickBot="1" x14ac:dyDescent="0.35">
      <c r="A36" s="144" t="s">
        <v>88</v>
      </c>
      <c r="B36" s="156">
        <v>941</v>
      </c>
      <c r="C36" s="163" t="s">
        <v>149</v>
      </c>
      <c r="D36" s="145" t="s">
        <v>89</v>
      </c>
      <c r="E36" s="145"/>
      <c r="F36" s="164">
        <f>SUM(F37)</f>
        <v>0</v>
      </c>
      <c r="G36" s="164">
        <f t="shared" ref="G36:H36" si="12">SUM(G37)</f>
        <v>0</v>
      </c>
      <c r="H36" s="164">
        <f t="shared" si="12"/>
        <v>0</v>
      </c>
    </row>
    <row r="37" spans="1:8" ht="15" thickBot="1" x14ac:dyDescent="0.35">
      <c r="A37" s="149" t="s">
        <v>32</v>
      </c>
      <c r="B37" s="137">
        <v>941</v>
      </c>
      <c r="C37" s="165" t="s">
        <v>149</v>
      </c>
      <c r="D37" s="139" t="s">
        <v>89</v>
      </c>
      <c r="E37" s="139">
        <v>800</v>
      </c>
      <c r="F37" s="237">
        <v>0</v>
      </c>
      <c r="G37" s="238">
        <v>0</v>
      </c>
      <c r="H37" s="238">
        <v>0</v>
      </c>
    </row>
    <row r="38" spans="1:8" ht="83.4" thickBot="1" x14ac:dyDescent="0.35">
      <c r="A38" s="144" t="s">
        <v>180</v>
      </c>
      <c r="B38" s="156">
        <v>941</v>
      </c>
      <c r="C38" s="163" t="s">
        <v>149</v>
      </c>
      <c r="D38" s="145" t="s">
        <v>90</v>
      </c>
      <c r="E38" s="145"/>
      <c r="F38" s="164">
        <v>40</v>
      </c>
      <c r="G38" s="164">
        <v>40</v>
      </c>
      <c r="H38" s="164">
        <f t="shared" ref="H38" si="13">SUM(H39)</f>
        <v>0</v>
      </c>
    </row>
    <row r="39" spans="1:8" ht="40.200000000000003" thickBot="1" x14ac:dyDescent="0.35">
      <c r="A39" s="149" t="s">
        <v>31</v>
      </c>
      <c r="B39" s="137">
        <v>941</v>
      </c>
      <c r="C39" s="165" t="s">
        <v>149</v>
      </c>
      <c r="D39" s="139" t="s">
        <v>90</v>
      </c>
      <c r="E39" s="139">
        <v>200</v>
      </c>
      <c r="F39" s="166">
        <v>40</v>
      </c>
      <c r="G39" s="166">
        <v>40</v>
      </c>
      <c r="H39" s="166">
        <v>0</v>
      </c>
    </row>
    <row r="40" spans="1:8" ht="111" thickBot="1" x14ac:dyDescent="0.35">
      <c r="A40" s="144" t="s">
        <v>197</v>
      </c>
      <c r="B40" s="156">
        <v>941</v>
      </c>
      <c r="C40" s="163" t="s">
        <v>149</v>
      </c>
      <c r="D40" s="145" t="s">
        <v>91</v>
      </c>
      <c r="E40" s="145"/>
      <c r="F40" s="164">
        <v>0</v>
      </c>
      <c r="G40" s="164">
        <v>0</v>
      </c>
      <c r="H40" s="164">
        <v>0</v>
      </c>
    </row>
    <row r="41" spans="1:8" ht="40.200000000000003" thickBot="1" x14ac:dyDescent="0.35">
      <c r="A41" s="149" t="s">
        <v>31</v>
      </c>
      <c r="B41" s="137">
        <v>941</v>
      </c>
      <c r="C41" s="165" t="s">
        <v>149</v>
      </c>
      <c r="D41" s="139" t="s">
        <v>91</v>
      </c>
      <c r="E41" s="139">
        <v>200</v>
      </c>
      <c r="F41" s="166">
        <v>0</v>
      </c>
      <c r="G41" s="166">
        <v>0</v>
      </c>
      <c r="H41" s="166">
        <v>0</v>
      </c>
    </row>
    <row r="42" spans="1:8" ht="55.8" thickBot="1" x14ac:dyDescent="0.35">
      <c r="A42" s="144" t="s">
        <v>87</v>
      </c>
      <c r="B42" s="156">
        <v>941</v>
      </c>
      <c r="C42" s="163" t="s">
        <v>149</v>
      </c>
      <c r="D42" s="145" t="s">
        <v>35</v>
      </c>
      <c r="E42" s="145"/>
      <c r="F42" s="164">
        <f>SUM(F43:F45)</f>
        <v>23139.7</v>
      </c>
      <c r="G42" s="164">
        <f>SUM(G43:G45)</f>
        <v>27134.399999999998</v>
      </c>
      <c r="H42" s="164">
        <f>SUM(H43:H45)</f>
        <v>34801</v>
      </c>
    </row>
    <row r="43" spans="1:8" ht="106.2" thickBot="1" x14ac:dyDescent="0.35">
      <c r="A43" s="149" t="s">
        <v>28</v>
      </c>
      <c r="B43" s="137">
        <v>941</v>
      </c>
      <c r="C43" s="165" t="s">
        <v>149</v>
      </c>
      <c r="D43" s="139" t="s">
        <v>35</v>
      </c>
      <c r="E43" s="139">
        <v>100</v>
      </c>
      <c r="F43" s="166">
        <v>18483.900000000001</v>
      </c>
      <c r="G43" s="166">
        <v>16181.6</v>
      </c>
      <c r="H43" s="166">
        <v>16181.6</v>
      </c>
    </row>
    <row r="44" spans="1:8" ht="40.200000000000003" thickBot="1" x14ac:dyDescent="0.35">
      <c r="A44" s="149" t="s">
        <v>31</v>
      </c>
      <c r="B44" s="156">
        <v>941</v>
      </c>
      <c r="C44" s="165" t="s">
        <v>149</v>
      </c>
      <c r="D44" s="139" t="s">
        <v>35</v>
      </c>
      <c r="E44" s="139">
        <v>200</v>
      </c>
      <c r="F44" s="166">
        <v>3609.5</v>
      </c>
      <c r="G44" s="166">
        <v>2920</v>
      </c>
      <c r="H44" s="166">
        <v>3010</v>
      </c>
    </row>
    <row r="45" spans="1:8" ht="15" thickBot="1" x14ac:dyDescent="0.35">
      <c r="A45" s="174" t="s">
        <v>32</v>
      </c>
      <c r="B45" s="137">
        <v>941</v>
      </c>
      <c r="C45" s="165" t="s">
        <v>149</v>
      </c>
      <c r="D45" s="139" t="s">
        <v>35</v>
      </c>
      <c r="E45" s="139">
        <v>800</v>
      </c>
      <c r="F45" s="166">
        <v>1046.3</v>
      </c>
      <c r="G45" s="166">
        <v>8032.8</v>
      </c>
      <c r="H45" s="166">
        <v>15609.4</v>
      </c>
    </row>
    <row r="46" spans="1:8" ht="40.200000000000003" thickBot="1" x14ac:dyDescent="0.35">
      <c r="A46" s="155" t="s">
        <v>9</v>
      </c>
      <c r="B46" s="156">
        <v>941</v>
      </c>
      <c r="C46" s="157" t="s">
        <v>150</v>
      </c>
      <c r="D46" s="158"/>
      <c r="E46" s="158"/>
      <c r="F46" s="159">
        <f>SUM(F47+F54+F65)</f>
        <v>3539.1000000000004</v>
      </c>
      <c r="G46" s="159">
        <f t="shared" ref="G46:H46" si="14">SUM(G47+G54+G65)</f>
        <v>2474</v>
      </c>
      <c r="H46" s="159">
        <f t="shared" si="14"/>
        <v>2474</v>
      </c>
    </row>
    <row r="47" spans="1:8" ht="15" thickBot="1" x14ac:dyDescent="0.35">
      <c r="A47" s="144" t="s">
        <v>79</v>
      </c>
      <c r="B47" s="137">
        <v>941</v>
      </c>
      <c r="C47" s="160" t="s">
        <v>151</v>
      </c>
      <c r="D47" s="161"/>
      <c r="E47" s="161"/>
      <c r="F47" s="164">
        <f>SUM(F48+F51)</f>
        <v>2020.2</v>
      </c>
      <c r="G47" s="164">
        <f t="shared" ref="G47:H47" si="15">SUM(G48+G51)</f>
        <v>1170</v>
      </c>
      <c r="H47" s="164">
        <f t="shared" si="15"/>
        <v>1170</v>
      </c>
    </row>
    <row r="48" spans="1:8" ht="166.2" thickBot="1" x14ac:dyDescent="0.35">
      <c r="A48" s="175" t="s">
        <v>179</v>
      </c>
      <c r="B48" s="156">
        <v>941</v>
      </c>
      <c r="C48" s="163" t="s">
        <v>151</v>
      </c>
      <c r="D48" s="145" t="s">
        <v>93</v>
      </c>
      <c r="E48" s="145"/>
      <c r="F48" s="164">
        <f>SUM(F49:F50)</f>
        <v>2020.2</v>
      </c>
      <c r="G48" s="164">
        <f t="shared" ref="G48:H48" si="16">SUM(G49:G50)</f>
        <v>1170</v>
      </c>
      <c r="H48" s="164">
        <f t="shared" si="16"/>
        <v>0</v>
      </c>
    </row>
    <row r="49" spans="1:8" ht="40.200000000000003" thickBot="1" x14ac:dyDescent="0.35">
      <c r="A49" s="176" t="s">
        <v>31</v>
      </c>
      <c r="B49" s="137">
        <v>941</v>
      </c>
      <c r="C49" s="165" t="s">
        <v>151</v>
      </c>
      <c r="D49" s="139" t="s">
        <v>93</v>
      </c>
      <c r="E49" s="139">
        <v>200</v>
      </c>
      <c r="F49" s="166">
        <v>2020.2</v>
      </c>
      <c r="G49" s="166">
        <v>1170</v>
      </c>
      <c r="H49" s="166">
        <v>0</v>
      </c>
    </row>
    <row r="50" spans="1:8" ht="15" thickBot="1" x14ac:dyDescent="0.35">
      <c r="A50" s="177" t="s">
        <v>32</v>
      </c>
      <c r="B50" s="156">
        <v>941</v>
      </c>
      <c r="C50" s="165" t="s">
        <v>151</v>
      </c>
      <c r="D50" s="139" t="s">
        <v>93</v>
      </c>
      <c r="E50" s="139">
        <v>800</v>
      </c>
      <c r="F50" s="166">
        <v>0</v>
      </c>
      <c r="G50" s="166">
        <v>0</v>
      </c>
      <c r="H50" s="166">
        <v>0</v>
      </c>
    </row>
    <row r="51" spans="1:8" ht="55.8" thickBot="1" x14ac:dyDescent="0.35">
      <c r="A51" s="175" t="s">
        <v>94</v>
      </c>
      <c r="B51" s="137">
        <v>941</v>
      </c>
      <c r="C51" s="163" t="s">
        <v>151</v>
      </c>
      <c r="D51" s="145" t="s">
        <v>35</v>
      </c>
      <c r="E51" s="156"/>
      <c r="F51" s="178">
        <f>SUM(F52:F53)</f>
        <v>0</v>
      </c>
      <c r="G51" s="178">
        <f t="shared" ref="G51:H51" si="17">SUM(G52:G53)</f>
        <v>0</v>
      </c>
      <c r="H51" s="178">
        <f t="shared" si="17"/>
        <v>1170</v>
      </c>
    </row>
    <row r="52" spans="1:8" ht="40.200000000000003" thickBot="1" x14ac:dyDescent="0.35">
      <c r="A52" s="176" t="s">
        <v>31</v>
      </c>
      <c r="B52" s="156">
        <v>941</v>
      </c>
      <c r="C52" s="165" t="s">
        <v>151</v>
      </c>
      <c r="D52" s="139" t="s">
        <v>35</v>
      </c>
      <c r="E52" s="139">
        <v>200</v>
      </c>
      <c r="F52" s="166">
        <v>0</v>
      </c>
      <c r="G52" s="166">
        <v>0</v>
      </c>
      <c r="H52" s="166">
        <v>1170</v>
      </c>
    </row>
    <row r="53" spans="1:8" ht="15" thickBot="1" x14ac:dyDescent="0.35">
      <c r="A53" s="177" t="s">
        <v>32</v>
      </c>
      <c r="B53" s="137">
        <v>941</v>
      </c>
      <c r="C53" s="165" t="s">
        <v>151</v>
      </c>
      <c r="D53" s="139" t="s">
        <v>35</v>
      </c>
      <c r="E53" s="139">
        <v>800</v>
      </c>
      <c r="F53" s="166">
        <v>0</v>
      </c>
      <c r="G53" s="166">
        <v>0</v>
      </c>
      <c r="H53" s="166">
        <v>0</v>
      </c>
    </row>
    <row r="54" spans="1:8" ht="15" thickBot="1" x14ac:dyDescent="0.35">
      <c r="A54" s="179" t="s">
        <v>95</v>
      </c>
      <c r="B54" s="156">
        <v>941</v>
      </c>
      <c r="C54" s="180" t="s">
        <v>152</v>
      </c>
      <c r="D54" s="181"/>
      <c r="E54" s="181"/>
      <c r="F54" s="178">
        <f>SUM(F58+F61+F55)</f>
        <v>577.40000000000009</v>
      </c>
      <c r="G54" s="178">
        <f t="shared" ref="G54:H54" si="18">SUM(G58+G61+G55)</f>
        <v>294</v>
      </c>
      <c r="H54" s="178">
        <f t="shared" si="18"/>
        <v>294</v>
      </c>
    </row>
    <row r="55" spans="1:8" ht="166.2" thickBot="1" x14ac:dyDescent="0.35">
      <c r="A55" s="175" t="s">
        <v>181</v>
      </c>
      <c r="B55" s="137">
        <v>941</v>
      </c>
      <c r="C55" s="163" t="s">
        <v>152</v>
      </c>
      <c r="D55" s="145" t="s">
        <v>93</v>
      </c>
      <c r="E55" s="145"/>
      <c r="F55" s="178">
        <f>SUM(F56:F57)</f>
        <v>0</v>
      </c>
      <c r="G55" s="178">
        <f t="shared" ref="G55:H55" si="19">SUM(G56:G57)</f>
        <v>0</v>
      </c>
      <c r="H55" s="178">
        <f t="shared" si="19"/>
        <v>0</v>
      </c>
    </row>
    <row r="56" spans="1:8" ht="40.200000000000003" thickBot="1" x14ac:dyDescent="0.35">
      <c r="A56" s="176" t="s">
        <v>31</v>
      </c>
      <c r="B56" s="156">
        <v>941</v>
      </c>
      <c r="C56" s="165" t="s">
        <v>152</v>
      </c>
      <c r="D56" s="139" t="s">
        <v>93</v>
      </c>
      <c r="E56" s="139">
        <v>200</v>
      </c>
      <c r="F56" s="166">
        <v>0</v>
      </c>
      <c r="G56" s="166">
        <v>0</v>
      </c>
      <c r="H56" s="166">
        <v>0</v>
      </c>
    </row>
    <row r="57" spans="1:8" ht="15" thickBot="1" x14ac:dyDescent="0.35">
      <c r="A57" s="177" t="s">
        <v>32</v>
      </c>
      <c r="B57" s="137">
        <v>941</v>
      </c>
      <c r="C57" s="165" t="s">
        <v>152</v>
      </c>
      <c r="D57" s="139" t="s">
        <v>93</v>
      </c>
      <c r="E57" s="139">
        <v>800</v>
      </c>
      <c r="F57" s="166">
        <v>0</v>
      </c>
      <c r="G57" s="166">
        <v>0</v>
      </c>
      <c r="H57" s="166">
        <v>0</v>
      </c>
    </row>
    <row r="58" spans="1:8" ht="111" thickBot="1" x14ac:dyDescent="0.35">
      <c r="A58" s="182" t="s">
        <v>178</v>
      </c>
      <c r="B58" s="156">
        <v>941</v>
      </c>
      <c r="C58" s="163" t="s">
        <v>152</v>
      </c>
      <c r="D58" s="145" t="s">
        <v>37</v>
      </c>
      <c r="E58" s="145"/>
      <c r="F58" s="164">
        <f>SUM(F59:F60)</f>
        <v>374.1</v>
      </c>
      <c r="G58" s="164">
        <f t="shared" ref="G58:H58" si="20">SUM(G59:G60)</f>
        <v>294</v>
      </c>
      <c r="H58" s="164">
        <f t="shared" si="20"/>
        <v>0</v>
      </c>
    </row>
    <row r="59" spans="1:8" ht="40.200000000000003" thickBot="1" x14ac:dyDescent="0.35">
      <c r="A59" s="176" t="s">
        <v>31</v>
      </c>
      <c r="B59" s="137">
        <v>941</v>
      </c>
      <c r="C59" s="165" t="s">
        <v>152</v>
      </c>
      <c r="D59" s="139" t="s">
        <v>37</v>
      </c>
      <c r="E59" s="139">
        <v>200</v>
      </c>
      <c r="F59" s="166">
        <v>4</v>
      </c>
      <c r="G59" s="166">
        <v>134</v>
      </c>
      <c r="H59" s="166">
        <v>0</v>
      </c>
    </row>
    <row r="60" spans="1:8" ht="15" thickBot="1" x14ac:dyDescent="0.35">
      <c r="A60" s="177" t="s">
        <v>32</v>
      </c>
      <c r="B60" s="156">
        <v>941</v>
      </c>
      <c r="C60" s="165" t="s">
        <v>152</v>
      </c>
      <c r="D60" s="139" t="s">
        <v>37</v>
      </c>
      <c r="E60" s="139">
        <v>800</v>
      </c>
      <c r="F60" s="166">
        <v>370.1</v>
      </c>
      <c r="G60" s="166">
        <v>160</v>
      </c>
      <c r="H60" s="166">
        <v>0</v>
      </c>
    </row>
    <row r="61" spans="1:8" ht="55.8" thickBot="1" x14ac:dyDescent="0.35">
      <c r="A61" s="175" t="s">
        <v>94</v>
      </c>
      <c r="B61" s="156">
        <v>941</v>
      </c>
      <c r="C61" s="163" t="s">
        <v>152</v>
      </c>
      <c r="D61" s="145" t="s">
        <v>35</v>
      </c>
      <c r="E61" s="145"/>
      <c r="F61" s="164">
        <f>SUM(F62:F64)</f>
        <v>203.3</v>
      </c>
      <c r="G61" s="164">
        <f t="shared" ref="G61:H61" si="21">SUM(G62:G64)</f>
        <v>0</v>
      </c>
      <c r="H61" s="164">
        <f t="shared" si="21"/>
        <v>294</v>
      </c>
    </row>
    <row r="62" spans="1:8" ht="40.200000000000003" thickBot="1" x14ac:dyDescent="0.35">
      <c r="A62" s="176" t="s">
        <v>31</v>
      </c>
      <c r="B62" s="137">
        <v>941</v>
      </c>
      <c r="C62" s="165" t="s">
        <v>152</v>
      </c>
      <c r="D62" s="139" t="s">
        <v>35</v>
      </c>
      <c r="E62" s="139">
        <v>200</v>
      </c>
      <c r="F62" s="166">
        <v>0</v>
      </c>
      <c r="G62" s="166">
        <v>0</v>
      </c>
      <c r="H62" s="166">
        <v>294</v>
      </c>
    </row>
    <row r="63" spans="1:8" ht="15" thickBot="1" x14ac:dyDescent="0.35">
      <c r="A63" s="176" t="s">
        <v>34</v>
      </c>
      <c r="B63" s="156">
        <v>941</v>
      </c>
      <c r="C63" s="165" t="s">
        <v>152</v>
      </c>
      <c r="D63" s="139" t="s">
        <v>35</v>
      </c>
      <c r="E63" s="139">
        <v>500</v>
      </c>
      <c r="F63" s="166">
        <v>203.3</v>
      </c>
      <c r="G63" s="166">
        <v>0</v>
      </c>
      <c r="H63" s="166">
        <v>0</v>
      </c>
    </row>
    <row r="64" spans="1:8" ht="15" thickBot="1" x14ac:dyDescent="0.35">
      <c r="A64" s="176" t="s">
        <v>32</v>
      </c>
      <c r="B64" s="137">
        <v>941</v>
      </c>
      <c r="C64" s="165" t="s">
        <v>152</v>
      </c>
      <c r="D64" s="139" t="s">
        <v>35</v>
      </c>
      <c r="E64" s="139">
        <v>800</v>
      </c>
      <c r="F64" s="166"/>
      <c r="G64" s="166"/>
      <c r="H64" s="166"/>
    </row>
    <row r="65" spans="1:8" ht="55.8" thickBot="1" x14ac:dyDescent="0.35">
      <c r="A65" s="175" t="s">
        <v>10</v>
      </c>
      <c r="B65" s="156">
        <v>941</v>
      </c>
      <c r="C65" s="160" t="s">
        <v>153</v>
      </c>
      <c r="D65" s="161"/>
      <c r="E65" s="161"/>
      <c r="F65" s="164">
        <f>SUM(F66+F68)</f>
        <v>941.5</v>
      </c>
      <c r="G65" s="164">
        <f t="shared" ref="G65:H65" si="22">SUM(G66+G68)</f>
        <v>1010</v>
      </c>
      <c r="H65" s="164">
        <f t="shared" si="22"/>
        <v>1010</v>
      </c>
    </row>
    <row r="66" spans="1:8" ht="111" thickBot="1" x14ac:dyDescent="0.35">
      <c r="A66" s="175" t="s">
        <v>196</v>
      </c>
      <c r="B66" s="137">
        <v>941</v>
      </c>
      <c r="C66" s="163" t="s">
        <v>153</v>
      </c>
      <c r="D66" s="145" t="s">
        <v>38</v>
      </c>
      <c r="E66" s="145"/>
      <c r="F66" s="164">
        <f>SUM(F67)</f>
        <v>941.5</v>
      </c>
      <c r="G66" s="164">
        <f t="shared" ref="G66:H66" si="23">SUM(G67)</f>
        <v>1010</v>
      </c>
      <c r="H66" s="164">
        <f t="shared" si="23"/>
        <v>1010</v>
      </c>
    </row>
    <row r="67" spans="1:8" ht="40.200000000000003" thickBot="1" x14ac:dyDescent="0.35">
      <c r="A67" s="176" t="s">
        <v>31</v>
      </c>
      <c r="B67" s="156">
        <v>941</v>
      </c>
      <c r="C67" s="165" t="s">
        <v>153</v>
      </c>
      <c r="D67" s="139" t="s">
        <v>38</v>
      </c>
      <c r="E67" s="139">
        <v>200</v>
      </c>
      <c r="F67" s="166">
        <v>941.5</v>
      </c>
      <c r="G67" s="166">
        <v>1010</v>
      </c>
      <c r="H67" s="166">
        <v>1010</v>
      </c>
    </row>
    <row r="68" spans="1:8" ht="55.8" thickBot="1" x14ac:dyDescent="0.35">
      <c r="A68" s="175" t="s">
        <v>94</v>
      </c>
      <c r="B68" s="137">
        <v>941</v>
      </c>
      <c r="C68" s="163" t="s">
        <v>153</v>
      </c>
      <c r="D68" s="145" t="s">
        <v>35</v>
      </c>
      <c r="E68" s="139"/>
      <c r="F68" s="164">
        <f>SUM(F69)</f>
        <v>0</v>
      </c>
      <c r="G68" s="164">
        <f t="shared" ref="G68:H68" si="24">SUM(G69)</f>
        <v>0</v>
      </c>
      <c r="H68" s="164">
        <f t="shared" si="24"/>
        <v>0</v>
      </c>
    </row>
    <row r="69" spans="1:8" ht="40.200000000000003" thickBot="1" x14ac:dyDescent="0.35">
      <c r="A69" s="176" t="s">
        <v>31</v>
      </c>
      <c r="B69" s="156">
        <v>941</v>
      </c>
      <c r="C69" s="165" t="s">
        <v>153</v>
      </c>
      <c r="D69" s="139" t="s">
        <v>35</v>
      </c>
      <c r="E69" s="139">
        <v>200</v>
      </c>
      <c r="F69" s="166">
        <v>0</v>
      </c>
      <c r="G69" s="166">
        <v>0</v>
      </c>
      <c r="H69" s="166">
        <v>0</v>
      </c>
    </row>
    <row r="70" spans="1:8" ht="15" thickBot="1" x14ac:dyDescent="0.35">
      <c r="A70" s="183" t="s">
        <v>11</v>
      </c>
      <c r="B70" s="137">
        <v>941</v>
      </c>
      <c r="C70" s="157" t="s">
        <v>154</v>
      </c>
      <c r="D70" s="158"/>
      <c r="E70" s="158"/>
      <c r="F70" s="159">
        <f>SUM(F71+F75+F78+F88)</f>
        <v>65635.8</v>
      </c>
      <c r="G70" s="159">
        <f t="shared" ref="G70:H70" si="25">SUM(G71+G75+G78+G88)</f>
        <v>89738.099999999991</v>
      </c>
      <c r="H70" s="159">
        <f t="shared" si="25"/>
        <v>88888.5</v>
      </c>
    </row>
    <row r="71" spans="1:8" ht="28.2" thickBot="1" x14ac:dyDescent="0.35">
      <c r="A71" s="184" t="s">
        <v>81</v>
      </c>
      <c r="B71" s="156">
        <v>941</v>
      </c>
      <c r="C71" s="185" t="s">
        <v>155</v>
      </c>
      <c r="D71" s="186"/>
      <c r="E71" s="186"/>
      <c r="F71" s="187">
        <f>SUM(F72)</f>
        <v>1000</v>
      </c>
      <c r="G71" s="187">
        <f t="shared" ref="G71:H71" si="26">SUM(G72)</f>
        <v>1110</v>
      </c>
      <c r="H71" s="187">
        <f t="shared" si="26"/>
        <v>1110</v>
      </c>
    </row>
    <row r="72" spans="1:8" ht="55.8" thickBot="1" x14ac:dyDescent="0.35">
      <c r="A72" s="144" t="s">
        <v>94</v>
      </c>
      <c r="B72" s="137">
        <v>941</v>
      </c>
      <c r="C72" s="163" t="s">
        <v>155</v>
      </c>
      <c r="D72" s="145" t="s">
        <v>35</v>
      </c>
      <c r="E72" s="145"/>
      <c r="F72" s="164">
        <f>SUM(F73:F74)</f>
        <v>1000</v>
      </c>
      <c r="G72" s="164">
        <f t="shared" ref="G72:H72" si="27">SUM(G73:G74)</f>
        <v>1110</v>
      </c>
      <c r="H72" s="164">
        <f t="shared" si="27"/>
        <v>1110</v>
      </c>
    </row>
    <row r="73" spans="1:8" ht="40.200000000000003" thickBot="1" x14ac:dyDescent="0.35">
      <c r="A73" s="149" t="s">
        <v>31</v>
      </c>
      <c r="B73" s="156">
        <v>941</v>
      </c>
      <c r="C73" s="165" t="s">
        <v>155</v>
      </c>
      <c r="D73" s="139" t="s">
        <v>35</v>
      </c>
      <c r="E73" s="139">
        <v>200</v>
      </c>
      <c r="F73" s="166">
        <v>1000</v>
      </c>
      <c r="G73" s="166">
        <v>1000</v>
      </c>
      <c r="H73" s="166">
        <v>1000</v>
      </c>
    </row>
    <row r="74" spans="1:8" ht="15" thickBot="1" x14ac:dyDescent="0.35">
      <c r="A74" s="149" t="s">
        <v>32</v>
      </c>
      <c r="B74" s="137">
        <v>941</v>
      </c>
      <c r="C74" s="165" t="s">
        <v>155</v>
      </c>
      <c r="D74" s="139" t="s">
        <v>35</v>
      </c>
      <c r="E74" s="139">
        <v>800</v>
      </c>
      <c r="F74" s="166">
        <v>0</v>
      </c>
      <c r="G74" s="166">
        <v>110</v>
      </c>
      <c r="H74" s="166">
        <v>110</v>
      </c>
    </row>
    <row r="75" spans="1:8" ht="15" thickBot="1" x14ac:dyDescent="0.35">
      <c r="A75" s="184" t="s">
        <v>82</v>
      </c>
      <c r="B75" s="156">
        <v>941</v>
      </c>
      <c r="C75" s="185" t="s">
        <v>156</v>
      </c>
      <c r="D75" s="186"/>
      <c r="E75" s="186"/>
      <c r="F75" s="187">
        <f>SUM(F76)</f>
        <v>82.4</v>
      </c>
      <c r="G75" s="187">
        <f t="shared" ref="G75:H76" si="28">SUM(G76)</f>
        <v>82.4</v>
      </c>
      <c r="H75" s="187">
        <f t="shared" si="28"/>
        <v>82.4</v>
      </c>
    </row>
    <row r="76" spans="1:8" ht="55.8" thickBot="1" x14ac:dyDescent="0.35">
      <c r="A76" s="144" t="s">
        <v>94</v>
      </c>
      <c r="B76" s="137">
        <v>941</v>
      </c>
      <c r="C76" s="163" t="s">
        <v>156</v>
      </c>
      <c r="D76" s="145" t="s">
        <v>35</v>
      </c>
      <c r="E76" s="145"/>
      <c r="F76" s="164">
        <f>SUM(F77)</f>
        <v>82.4</v>
      </c>
      <c r="G76" s="164">
        <f t="shared" si="28"/>
        <v>82.4</v>
      </c>
      <c r="H76" s="164">
        <f t="shared" si="28"/>
        <v>82.4</v>
      </c>
    </row>
    <row r="77" spans="1:8" ht="15" thickBot="1" x14ac:dyDescent="0.35">
      <c r="A77" s="174" t="s">
        <v>32</v>
      </c>
      <c r="B77" s="156">
        <v>941</v>
      </c>
      <c r="C77" s="165" t="s">
        <v>156</v>
      </c>
      <c r="D77" s="139" t="s">
        <v>35</v>
      </c>
      <c r="E77" s="139">
        <v>800</v>
      </c>
      <c r="F77" s="166">
        <v>82.4</v>
      </c>
      <c r="G77" s="166">
        <v>82.4</v>
      </c>
      <c r="H77" s="166">
        <v>82.4</v>
      </c>
    </row>
    <row r="78" spans="1:8" ht="28.2" thickBot="1" x14ac:dyDescent="0.35">
      <c r="A78" s="184" t="s">
        <v>12</v>
      </c>
      <c r="B78" s="137">
        <v>941</v>
      </c>
      <c r="C78" s="185" t="s">
        <v>157</v>
      </c>
      <c r="D78" s="186"/>
      <c r="E78" s="186"/>
      <c r="F78" s="187">
        <f>SUM(F79+F81+F84)</f>
        <v>60996.2</v>
      </c>
      <c r="G78" s="187">
        <f>SUM(G79+G81+G84)</f>
        <v>87545.7</v>
      </c>
      <c r="H78" s="187">
        <f>SUM(H79+H81+H84)</f>
        <v>86696.1</v>
      </c>
    </row>
    <row r="79" spans="1:8" ht="111" thickBot="1" x14ac:dyDescent="0.35">
      <c r="A79" s="188" t="s">
        <v>216</v>
      </c>
      <c r="B79" s="156">
        <v>941</v>
      </c>
      <c r="C79" s="189" t="s">
        <v>157</v>
      </c>
      <c r="D79" s="190" t="s">
        <v>39</v>
      </c>
      <c r="E79" s="190"/>
      <c r="F79" s="191">
        <f>SUM(F80)</f>
        <v>100</v>
      </c>
      <c r="G79" s="191">
        <f t="shared" ref="G79:H79" si="29">SUM(G80)</f>
        <v>100</v>
      </c>
      <c r="H79" s="191">
        <f t="shared" si="29"/>
        <v>100</v>
      </c>
    </row>
    <row r="80" spans="1:8" ht="40.200000000000003" thickBot="1" x14ac:dyDescent="0.35">
      <c r="A80" s="149" t="s">
        <v>31</v>
      </c>
      <c r="B80" s="137">
        <v>941</v>
      </c>
      <c r="C80" s="165" t="s">
        <v>157</v>
      </c>
      <c r="D80" s="139" t="s">
        <v>39</v>
      </c>
      <c r="E80" s="139">
        <v>200</v>
      </c>
      <c r="F80" s="166">
        <v>100</v>
      </c>
      <c r="G80" s="166">
        <v>100</v>
      </c>
      <c r="H80" s="166">
        <v>100</v>
      </c>
    </row>
    <row r="81" spans="1:8" ht="124.8" thickBot="1" x14ac:dyDescent="0.35">
      <c r="A81" s="144" t="s">
        <v>177</v>
      </c>
      <c r="B81" s="156">
        <v>941</v>
      </c>
      <c r="C81" s="163" t="s">
        <v>157</v>
      </c>
      <c r="D81" s="145" t="s">
        <v>99</v>
      </c>
      <c r="E81" s="145"/>
      <c r="F81" s="164">
        <f>SUM(F82:F83)</f>
        <v>60896.2</v>
      </c>
      <c r="G81" s="164">
        <f t="shared" ref="G81:H81" si="30">SUM(G82:G83)</f>
        <v>87445.7</v>
      </c>
      <c r="H81" s="164">
        <f t="shared" si="30"/>
        <v>0</v>
      </c>
    </row>
    <row r="82" spans="1:8" ht="40.200000000000003" thickBot="1" x14ac:dyDescent="0.35">
      <c r="A82" s="149" t="s">
        <v>31</v>
      </c>
      <c r="B82" s="137">
        <v>941</v>
      </c>
      <c r="C82" s="165" t="s">
        <v>157</v>
      </c>
      <c r="D82" s="139" t="s">
        <v>99</v>
      </c>
      <c r="E82" s="139">
        <v>200</v>
      </c>
      <c r="F82" s="166">
        <v>60896.2</v>
      </c>
      <c r="G82" s="166">
        <v>87445.7</v>
      </c>
      <c r="H82" s="166">
        <v>0</v>
      </c>
    </row>
    <row r="83" spans="1:8" ht="15" thickBot="1" x14ac:dyDescent="0.35">
      <c r="A83" s="149" t="s">
        <v>32</v>
      </c>
      <c r="B83" s="156">
        <v>941</v>
      </c>
      <c r="C83" s="165" t="s">
        <v>157</v>
      </c>
      <c r="D83" s="139" t="s">
        <v>99</v>
      </c>
      <c r="E83" s="139">
        <v>800</v>
      </c>
      <c r="F83" s="166">
        <v>0</v>
      </c>
      <c r="G83" s="166">
        <v>0</v>
      </c>
      <c r="H83" s="166">
        <v>0</v>
      </c>
    </row>
    <row r="84" spans="1:8" ht="55.8" thickBot="1" x14ac:dyDescent="0.35">
      <c r="A84" s="144" t="s">
        <v>94</v>
      </c>
      <c r="B84" s="137">
        <v>941</v>
      </c>
      <c r="C84" s="163" t="s">
        <v>157</v>
      </c>
      <c r="D84" s="145" t="s">
        <v>35</v>
      </c>
      <c r="E84" s="145"/>
      <c r="F84" s="164">
        <f>SUM(F85:F87)</f>
        <v>0</v>
      </c>
      <c r="G84" s="164">
        <f t="shared" ref="G84:H84" si="31">SUM(G85:G87)</f>
        <v>0</v>
      </c>
      <c r="H84" s="164">
        <f t="shared" si="31"/>
        <v>86596.1</v>
      </c>
    </row>
    <row r="85" spans="1:8" ht="40.200000000000003" thickBot="1" x14ac:dyDescent="0.35">
      <c r="A85" s="149" t="s">
        <v>31</v>
      </c>
      <c r="B85" s="156">
        <v>941</v>
      </c>
      <c r="C85" s="165" t="s">
        <v>157</v>
      </c>
      <c r="D85" s="139" t="s">
        <v>35</v>
      </c>
      <c r="E85" s="139">
        <v>200</v>
      </c>
      <c r="F85" s="166">
        <v>0</v>
      </c>
      <c r="G85" s="166">
        <v>0</v>
      </c>
      <c r="H85" s="166">
        <v>86596.1</v>
      </c>
    </row>
    <row r="86" spans="1:8" ht="15" thickBot="1" x14ac:dyDescent="0.35">
      <c r="A86" s="149" t="s">
        <v>34</v>
      </c>
      <c r="B86" s="137">
        <v>941</v>
      </c>
      <c r="C86" s="165" t="s">
        <v>157</v>
      </c>
      <c r="D86" s="139" t="s">
        <v>35</v>
      </c>
      <c r="E86" s="139">
        <v>500</v>
      </c>
      <c r="F86" s="166">
        <v>0</v>
      </c>
      <c r="G86" s="166">
        <v>0</v>
      </c>
      <c r="H86" s="166">
        <v>0</v>
      </c>
    </row>
    <row r="87" spans="1:8" ht="15" thickBot="1" x14ac:dyDescent="0.35">
      <c r="A87" s="149" t="s">
        <v>32</v>
      </c>
      <c r="B87" s="156">
        <v>941</v>
      </c>
      <c r="C87" s="165" t="s">
        <v>157</v>
      </c>
      <c r="D87" s="139" t="s">
        <v>35</v>
      </c>
      <c r="E87" s="139">
        <v>800</v>
      </c>
      <c r="F87" s="166">
        <v>0</v>
      </c>
      <c r="G87" s="166">
        <v>0</v>
      </c>
      <c r="H87" s="166">
        <v>0</v>
      </c>
    </row>
    <row r="88" spans="1:8" ht="28.2" thickBot="1" x14ac:dyDescent="0.35">
      <c r="A88" s="184" t="s">
        <v>13</v>
      </c>
      <c r="B88" s="137">
        <v>941</v>
      </c>
      <c r="C88" s="185" t="s">
        <v>158</v>
      </c>
      <c r="D88" s="186"/>
      <c r="E88" s="186"/>
      <c r="F88" s="187">
        <f>SUM(F89)</f>
        <v>3557.2</v>
      </c>
      <c r="G88" s="187">
        <f t="shared" ref="G88:H89" si="32">SUM(G89)</f>
        <v>1000</v>
      </c>
      <c r="H88" s="187">
        <f t="shared" si="32"/>
        <v>1000</v>
      </c>
    </row>
    <row r="89" spans="1:8" ht="55.8" thickBot="1" x14ac:dyDescent="0.35">
      <c r="A89" s="144" t="s">
        <v>94</v>
      </c>
      <c r="B89" s="156">
        <v>941</v>
      </c>
      <c r="C89" s="163" t="s">
        <v>158</v>
      </c>
      <c r="D89" s="145" t="s">
        <v>35</v>
      </c>
      <c r="E89" s="145"/>
      <c r="F89" s="164">
        <f>SUM(F90)</f>
        <v>3557.2</v>
      </c>
      <c r="G89" s="164">
        <f t="shared" si="32"/>
        <v>1000</v>
      </c>
      <c r="H89" s="164">
        <f t="shared" si="32"/>
        <v>1000</v>
      </c>
    </row>
    <row r="90" spans="1:8" ht="40.200000000000003" thickBot="1" x14ac:dyDescent="0.35">
      <c r="A90" s="149" t="s">
        <v>31</v>
      </c>
      <c r="B90" s="137">
        <v>941</v>
      </c>
      <c r="C90" s="165" t="s">
        <v>158</v>
      </c>
      <c r="D90" s="139" t="s">
        <v>35</v>
      </c>
      <c r="E90" s="139">
        <v>200</v>
      </c>
      <c r="F90" s="166">
        <v>3557.2</v>
      </c>
      <c r="G90" s="166">
        <v>1000</v>
      </c>
      <c r="H90" s="166">
        <v>1000</v>
      </c>
    </row>
    <row r="91" spans="1:8" ht="27" thickBot="1" x14ac:dyDescent="0.35">
      <c r="A91" s="183" t="s">
        <v>14</v>
      </c>
      <c r="B91" s="156">
        <v>941</v>
      </c>
      <c r="C91" s="157" t="s">
        <v>159</v>
      </c>
      <c r="D91" s="192"/>
      <c r="E91" s="192"/>
      <c r="F91" s="159">
        <f>SUM(F92+F99+F106)</f>
        <v>263269.2</v>
      </c>
      <c r="G91" s="159">
        <f t="shared" ref="G91:H91" si="33">SUM(G92+G99+G106)</f>
        <v>103735.3</v>
      </c>
      <c r="H91" s="159">
        <f t="shared" si="33"/>
        <v>109736.4</v>
      </c>
    </row>
    <row r="92" spans="1:8" ht="15" thickBot="1" x14ac:dyDescent="0.35">
      <c r="A92" s="184" t="s">
        <v>83</v>
      </c>
      <c r="B92" s="137">
        <v>941</v>
      </c>
      <c r="C92" s="185" t="s">
        <v>160</v>
      </c>
      <c r="D92" s="186"/>
      <c r="E92" s="186"/>
      <c r="F92" s="187">
        <f>SUM(F93+F96)</f>
        <v>110122.6</v>
      </c>
      <c r="G92" s="187">
        <f t="shared" ref="G92:H92" si="34">SUM(G93+G96)</f>
        <v>2610</v>
      </c>
      <c r="H92" s="187">
        <f t="shared" si="34"/>
        <v>2610</v>
      </c>
    </row>
    <row r="93" spans="1:8" ht="83.4" thickBot="1" x14ac:dyDescent="0.35">
      <c r="A93" s="193" t="s">
        <v>176</v>
      </c>
      <c r="B93" s="156">
        <v>941</v>
      </c>
      <c r="C93" s="146" t="s">
        <v>160</v>
      </c>
      <c r="D93" s="147" t="s">
        <v>101</v>
      </c>
      <c r="E93" s="147"/>
      <c r="F93" s="148">
        <f>SUM(F94:F95)</f>
        <v>1966.7</v>
      </c>
      <c r="G93" s="148">
        <f t="shared" ref="G93:H93" si="35">SUM(G94:G95)</f>
        <v>2500</v>
      </c>
      <c r="H93" s="148">
        <f t="shared" si="35"/>
        <v>0</v>
      </c>
    </row>
    <row r="94" spans="1:8" ht="40.200000000000003" thickBot="1" x14ac:dyDescent="0.35">
      <c r="A94" s="149" t="s">
        <v>31</v>
      </c>
      <c r="B94" s="137">
        <v>941</v>
      </c>
      <c r="C94" s="165" t="s">
        <v>160</v>
      </c>
      <c r="D94" s="139" t="s">
        <v>101</v>
      </c>
      <c r="E94" s="139">
        <v>200</v>
      </c>
      <c r="F94" s="166">
        <v>1716.7</v>
      </c>
      <c r="G94" s="166">
        <v>2250</v>
      </c>
      <c r="H94" s="166">
        <v>0</v>
      </c>
    </row>
    <row r="95" spans="1:8" ht="15" thickBot="1" x14ac:dyDescent="0.35">
      <c r="A95" s="149" t="s">
        <v>32</v>
      </c>
      <c r="B95" s="156">
        <v>941</v>
      </c>
      <c r="C95" s="165" t="s">
        <v>160</v>
      </c>
      <c r="D95" s="139" t="s">
        <v>101</v>
      </c>
      <c r="E95" s="139">
        <v>800</v>
      </c>
      <c r="F95" s="166">
        <v>250</v>
      </c>
      <c r="G95" s="166">
        <v>250</v>
      </c>
      <c r="H95" s="166">
        <v>0</v>
      </c>
    </row>
    <row r="96" spans="1:8" ht="55.8" thickBot="1" x14ac:dyDescent="0.35">
      <c r="A96" s="144" t="s">
        <v>94</v>
      </c>
      <c r="B96" s="137">
        <v>941</v>
      </c>
      <c r="C96" s="146" t="s">
        <v>160</v>
      </c>
      <c r="D96" s="147" t="s">
        <v>35</v>
      </c>
      <c r="E96" s="147"/>
      <c r="F96" s="148">
        <f>SUM(F97:F98)</f>
        <v>108155.90000000001</v>
      </c>
      <c r="G96" s="148">
        <f t="shared" ref="G96:H96" si="36">SUM(G97:G98)</f>
        <v>110</v>
      </c>
      <c r="H96" s="148">
        <f t="shared" si="36"/>
        <v>2610</v>
      </c>
    </row>
    <row r="97" spans="1:8" ht="40.200000000000003" thickBot="1" x14ac:dyDescent="0.35">
      <c r="A97" s="149" t="s">
        <v>31</v>
      </c>
      <c r="B97" s="156">
        <v>941</v>
      </c>
      <c r="C97" s="165" t="s">
        <v>160</v>
      </c>
      <c r="D97" s="139" t="s">
        <v>35</v>
      </c>
      <c r="E97" s="139">
        <v>200</v>
      </c>
      <c r="F97" s="166">
        <v>104178.1</v>
      </c>
      <c r="G97" s="166">
        <v>110</v>
      </c>
      <c r="H97" s="166">
        <v>2360</v>
      </c>
    </row>
    <row r="98" spans="1:8" ht="15" thickBot="1" x14ac:dyDescent="0.35">
      <c r="A98" s="149" t="s">
        <v>32</v>
      </c>
      <c r="B98" s="137">
        <v>941</v>
      </c>
      <c r="C98" s="165" t="s">
        <v>160</v>
      </c>
      <c r="D98" s="139" t="s">
        <v>35</v>
      </c>
      <c r="E98" s="139">
        <v>800</v>
      </c>
      <c r="F98" s="166">
        <v>3977.8</v>
      </c>
      <c r="G98" s="166">
        <v>0</v>
      </c>
      <c r="H98" s="166">
        <v>250</v>
      </c>
    </row>
    <row r="99" spans="1:8" ht="15" thickBot="1" x14ac:dyDescent="0.35">
      <c r="A99" s="184" t="s">
        <v>15</v>
      </c>
      <c r="B99" s="156">
        <v>941</v>
      </c>
      <c r="C99" s="185" t="s">
        <v>161</v>
      </c>
      <c r="D99" s="194"/>
      <c r="E99" s="194"/>
      <c r="F99" s="187">
        <f>SUM(F100+F103)</f>
        <v>25149.7</v>
      </c>
      <c r="G99" s="187">
        <f t="shared" ref="G99:H99" si="37">SUM(G100+G103)</f>
        <v>17002</v>
      </c>
      <c r="H99" s="187">
        <f t="shared" si="37"/>
        <v>22003</v>
      </c>
    </row>
    <row r="100" spans="1:8" ht="69.599999999999994" thickBot="1" x14ac:dyDescent="0.35">
      <c r="A100" s="195" t="s">
        <v>175</v>
      </c>
      <c r="B100" s="137">
        <v>941</v>
      </c>
      <c r="C100" s="146" t="s">
        <v>161</v>
      </c>
      <c r="D100" s="147" t="s">
        <v>103</v>
      </c>
      <c r="E100" s="196"/>
      <c r="F100" s="148">
        <f>SUM(F101:F102)</f>
        <v>24948.9</v>
      </c>
      <c r="G100" s="148">
        <f t="shared" ref="G100:H100" si="38">SUM(G101:G102)</f>
        <v>17002</v>
      </c>
      <c r="H100" s="148">
        <f t="shared" si="38"/>
        <v>0</v>
      </c>
    </row>
    <row r="101" spans="1:8" ht="40.200000000000003" thickBot="1" x14ac:dyDescent="0.35">
      <c r="A101" s="149" t="s">
        <v>31</v>
      </c>
      <c r="B101" s="156">
        <v>941</v>
      </c>
      <c r="C101" s="165" t="s">
        <v>161</v>
      </c>
      <c r="D101" s="139" t="s">
        <v>103</v>
      </c>
      <c r="E101" s="139">
        <v>200</v>
      </c>
      <c r="F101" s="166">
        <v>15032.7</v>
      </c>
      <c r="G101" s="166">
        <v>8002</v>
      </c>
      <c r="H101" s="166">
        <v>0</v>
      </c>
    </row>
    <row r="102" spans="1:8" ht="15" thickBot="1" x14ac:dyDescent="0.35">
      <c r="A102" s="149" t="s">
        <v>32</v>
      </c>
      <c r="B102" s="137">
        <v>941</v>
      </c>
      <c r="C102" s="165" t="s">
        <v>161</v>
      </c>
      <c r="D102" s="139" t="s">
        <v>103</v>
      </c>
      <c r="E102" s="139">
        <v>800</v>
      </c>
      <c r="F102" s="166">
        <v>9916.2000000000007</v>
      </c>
      <c r="G102" s="166">
        <v>9000</v>
      </c>
      <c r="H102" s="166">
        <v>0</v>
      </c>
    </row>
    <row r="103" spans="1:8" ht="55.8" thickBot="1" x14ac:dyDescent="0.35">
      <c r="A103" s="144" t="s">
        <v>94</v>
      </c>
      <c r="B103" s="156">
        <v>941</v>
      </c>
      <c r="C103" s="146" t="s">
        <v>161</v>
      </c>
      <c r="D103" s="147" t="s">
        <v>35</v>
      </c>
      <c r="E103" s="147"/>
      <c r="F103" s="148">
        <f>SUM(F104:F105)</f>
        <v>200.8</v>
      </c>
      <c r="G103" s="148">
        <f t="shared" ref="G103:H103" si="39">SUM(G104:G105)</f>
        <v>0</v>
      </c>
      <c r="H103" s="148">
        <f t="shared" si="39"/>
        <v>22003</v>
      </c>
    </row>
    <row r="104" spans="1:8" ht="40.200000000000003" thickBot="1" x14ac:dyDescent="0.35">
      <c r="A104" s="149" t="s">
        <v>31</v>
      </c>
      <c r="B104" s="137">
        <v>941</v>
      </c>
      <c r="C104" s="165" t="s">
        <v>161</v>
      </c>
      <c r="D104" s="139" t="s">
        <v>35</v>
      </c>
      <c r="E104" s="139">
        <v>200</v>
      </c>
      <c r="F104" s="166">
        <v>0</v>
      </c>
      <c r="G104" s="166">
        <v>0</v>
      </c>
      <c r="H104" s="166">
        <v>7003</v>
      </c>
    </row>
    <row r="105" spans="1:8" ht="15" thickBot="1" x14ac:dyDescent="0.35">
      <c r="A105" s="149" t="s">
        <v>32</v>
      </c>
      <c r="B105" s="156">
        <v>941</v>
      </c>
      <c r="C105" s="165" t="s">
        <v>161</v>
      </c>
      <c r="D105" s="139" t="s">
        <v>35</v>
      </c>
      <c r="E105" s="139">
        <v>800</v>
      </c>
      <c r="F105" s="166">
        <v>200.8</v>
      </c>
      <c r="G105" s="166">
        <v>0</v>
      </c>
      <c r="H105" s="166">
        <v>15000</v>
      </c>
    </row>
    <row r="106" spans="1:8" ht="15" thickBot="1" x14ac:dyDescent="0.35">
      <c r="A106" s="184" t="s">
        <v>16</v>
      </c>
      <c r="B106" s="137">
        <v>941</v>
      </c>
      <c r="C106" s="185" t="s">
        <v>162</v>
      </c>
      <c r="D106" s="194"/>
      <c r="E106" s="194"/>
      <c r="F106" s="187">
        <f>SUM(F107+F110+F113+F115+F118+F121)</f>
        <v>127996.9</v>
      </c>
      <c r="G106" s="187">
        <f>SUM(G107+G110+G113+G115+G118+G121)</f>
        <v>84123.3</v>
      </c>
      <c r="H106" s="187">
        <f>SUM(H107+H110+H113+H115+H118+H121)</f>
        <v>85123.4</v>
      </c>
    </row>
    <row r="107" spans="1:8" ht="111" thickBot="1" x14ac:dyDescent="0.35">
      <c r="A107" s="144" t="s">
        <v>174</v>
      </c>
      <c r="B107" s="156">
        <v>941</v>
      </c>
      <c r="C107" s="146" t="s">
        <v>162</v>
      </c>
      <c r="D107" s="147" t="s">
        <v>40</v>
      </c>
      <c r="E107" s="147"/>
      <c r="F107" s="148">
        <f>SUM(F108:F109)</f>
        <v>8590.2000000000007</v>
      </c>
      <c r="G107" s="148">
        <f t="shared" ref="G107:H107" si="40">SUM(G108:G109)</f>
        <v>0</v>
      </c>
      <c r="H107" s="148">
        <f t="shared" si="40"/>
        <v>0</v>
      </c>
    </row>
    <row r="108" spans="1:8" ht="40.200000000000003" thickBot="1" x14ac:dyDescent="0.35">
      <c r="A108" s="149" t="s">
        <v>31</v>
      </c>
      <c r="B108" s="137">
        <v>941</v>
      </c>
      <c r="C108" s="165" t="s">
        <v>162</v>
      </c>
      <c r="D108" s="139" t="s">
        <v>40</v>
      </c>
      <c r="E108" s="139">
        <v>200</v>
      </c>
      <c r="F108" s="166">
        <v>8590.2000000000007</v>
      </c>
      <c r="G108" s="166">
        <v>0</v>
      </c>
      <c r="H108" s="166">
        <v>0</v>
      </c>
    </row>
    <row r="109" spans="1:8" ht="15" thickBot="1" x14ac:dyDescent="0.35">
      <c r="A109" s="149" t="s">
        <v>32</v>
      </c>
      <c r="B109" s="156">
        <v>941</v>
      </c>
      <c r="C109" s="165" t="s">
        <v>162</v>
      </c>
      <c r="D109" s="139" t="s">
        <v>40</v>
      </c>
      <c r="E109" s="139">
        <v>800</v>
      </c>
      <c r="F109" s="166">
        <v>0</v>
      </c>
      <c r="G109" s="166">
        <v>0</v>
      </c>
      <c r="H109" s="166">
        <v>0</v>
      </c>
    </row>
    <row r="110" spans="1:8" ht="55.8" thickBot="1" x14ac:dyDescent="0.35">
      <c r="A110" s="144" t="s">
        <v>94</v>
      </c>
      <c r="B110" s="137">
        <v>941</v>
      </c>
      <c r="C110" s="146" t="s">
        <v>162</v>
      </c>
      <c r="D110" s="147" t="s">
        <v>35</v>
      </c>
      <c r="E110" s="147"/>
      <c r="F110" s="148">
        <f>SUM(F111:F112)</f>
        <v>0</v>
      </c>
      <c r="G110" s="148">
        <f>SUM(G111:G112)</f>
        <v>0</v>
      </c>
      <c r="H110" s="148">
        <f>SUM(H111:H112)</f>
        <v>0</v>
      </c>
    </row>
    <row r="111" spans="1:8" ht="0.6" customHeight="1" thickBot="1" x14ac:dyDescent="0.35">
      <c r="A111" s="149" t="s">
        <v>31</v>
      </c>
      <c r="B111" s="156">
        <v>941</v>
      </c>
      <c r="C111" s="165" t="s">
        <v>162</v>
      </c>
      <c r="D111" s="139" t="s">
        <v>35</v>
      </c>
      <c r="E111" s="139">
        <v>200</v>
      </c>
      <c r="F111" s="166">
        <v>0</v>
      </c>
      <c r="G111" s="166">
        <v>0</v>
      </c>
      <c r="H111" s="166">
        <v>0</v>
      </c>
    </row>
    <row r="112" spans="1:8" ht="15" hidden="1" thickBot="1" x14ac:dyDescent="0.35">
      <c r="A112" s="149" t="s">
        <v>32</v>
      </c>
      <c r="B112" s="137">
        <v>941</v>
      </c>
      <c r="C112" s="165" t="s">
        <v>162</v>
      </c>
      <c r="D112" s="139" t="s">
        <v>35</v>
      </c>
      <c r="E112" s="139">
        <v>800</v>
      </c>
      <c r="F112" s="166">
        <v>0</v>
      </c>
      <c r="G112" s="166">
        <v>0</v>
      </c>
      <c r="H112" s="166">
        <v>0</v>
      </c>
    </row>
    <row r="113" spans="1:8" ht="83.4" thickBot="1" x14ac:dyDescent="0.35">
      <c r="A113" s="144" t="s">
        <v>105</v>
      </c>
      <c r="B113" s="156">
        <v>941</v>
      </c>
      <c r="C113" s="146" t="s">
        <v>162</v>
      </c>
      <c r="D113" s="147" t="s">
        <v>106</v>
      </c>
      <c r="E113" s="147"/>
      <c r="F113" s="148">
        <f>SUM(F114)</f>
        <v>0</v>
      </c>
      <c r="G113" s="148">
        <f t="shared" ref="G113:H113" si="41">SUM(G114)</f>
        <v>0</v>
      </c>
      <c r="H113" s="148">
        <f t="shared" si="41"/>
        <v>0</v>
      </c>
    </row>
    <row r="114" spans="1:8" ht="40.200000000000003" thickBot="1" x14ac:dyDescent="0.35">
      <c r="A114" s="149" t="s">
        <v>31</v>
      </c>
      <c r="B114" s="137">
        <v>941</v>
      </c>
      <c r="C114" s="165" t="s">
        <v>162</v>
      </c>
      <c r="D114" s="139" t="s">
        <v>106</v>
      </c>
      <c r="E114" s="139">
        <v>800</v>
      </c>
      <c r="F114" s="166">
        <v>0</v>
      </c>
      <c r="G114" s="166">
        <v>0</v>
      </c>
      <c r="H114" s="166">
        <v>0</v>
      </c>
    </row>
    <row r="115" spans="1:8" ht="69.599999999999994" thickBot="1" x14ac:dyDescent="0.35">
      <c r="A115" s="144" t="s">
        <v>107</v>
      </c>
      <c r="B115" s="156">
        <v>941</v>
      </c>
      <c r="C115" s="146" t="s">
        <v>162</v>
      </c>
      <c r="D115" s="147" t="s">
        <v>108</v>
      </c>
      <c r="E115" s="147"/>
      <c r="F115" s="148">
        <f>SUM(F116:F117)</f>
        <v>0</v>
      </c>
      <c r="G115" s="148">
        <f t="shared" ref="G115:H115" si="42">SUM(G116:G117)</f>
        <v>0</v>
      </c>
      <c r="H115" s="148">
        <f t="shared" si="42"/>
        <v>0</v>
      </c>
    </row>
    <row r="116" spans="1:8" ht="40.200000000000003" thickBot="1" x14ac:dyDescent="0.35">
      <c r="A116" s="149" t="s">
        <v>31</v>
      </c>
      <c r="B116" s="137">
        <v>941</v>
      </c>
      <c r="C116" s="165" t="s">
        <v>162</v>
      </c>
      <c r="D116" s="139" t="s">
        <v>108</v>
      </c>
      <c r="E116" s="197">
        <v>200</v>
      </c>
      <c r="F116" s="198">
        <v>0</v>
      </c>
      <c r="G116" s="198">
        <v>0</v>
      </c>
      <c r="H116" s="198">
        <v>0</v>
      </c>
    </row>
    <row r="117" spans="1:8" ht="15" thickBot="1" x14ac:dyDescent="0.35">
      <c r="A117" s="149" t="s">
        <v>32</v>
      </c>
      <c r="B117" s="137">
        <v>941</v>
      </c>
      <c r="C117" s="165" t="s">
        <v>162</v>
      </c>
      <c r="D117" s="139" t="s">
        <v>108</v>
      </c>
      <c r="E117" s="139">
        <v>800</v>
      </c>
      <c r="F117" s="166">
        <v>0</v>
      </c>
      <c r="G117" s="166">
        <v>0</v>
      </c>
      <c r="H117" s="166">
        <v>0</v>
      </c>
    </row>
    <row r="118" spans="1:8" ht="97.2" thickBot="1" x14ac:dyDescent="0.35">
      <c r="A118" s="144" t="s">
        <v>109</v>
      </c>
      <c r="B118" s="156">
        <v>941</v>
      </c>
      <c r="C118" s="146" t="s">
        <v>162</v>
      </c>
      <c r="D118" s="147" t="s">
        <v>110</v>
      </c>
      <c r="E118" s="147"/>
      <c r="F118" s="148">
        <f>SUM(F119:F120)</f>
        <v>37400</v>
      </c>
      <c r="G118" s="148">
        <f t="shared" ref="G118:H118" si="43">SUM(G119:G120)</f>
        <v>15876.7</v>
      </c>
      <c r="H118" s="148">
        <f t="shared" si="43"/>
        <v>16876.7</v>
      </c>
    </row>
    <row r="119" spans="1:8" ht="40.200000000000003" thickBot="1" x14ac:dyDescent="0.35">
      <c r="A119" s="149" t="s">
        <v>31</v>
      </c>
      <c r="B119" s="137">
        <v>941</v>
      </c>
      <c r="C119" s="165" t="s">
        <v>162</v>
      </c>
      <c r="D119" s="139" t="s">
        <v>110</v>
      </c>
      <c r="E119" s="139">
        <v>200</v>
      </c>
      <c r="F119" s="166">
        <v>37400</v>
      </c>
      <c r="G119" s="166">
        <v>15876.7</v>
      </c>
      <c r="H119" s="166">
        <v>16876.7</v>
      </c>
    </row>
    <row r="120" spans="1:8" ht="15" thickBot="1" x14ac:dyDescent="0.35">
      <c r="A120" s="149" t="s">
        <v>32</v>
      </c>
      <c r="B120" s="156">
        <v>941</v>
      </c>
      <c r="C120" s="165" t="s">
        <v>162</v>
      </c>
      <c r="D120" s="139" t="s">
        <v>110</v>
      </c>
      <c r="E120" s="139">
        <v>800</v>
      </c>
      <c r="F120" s="166">
        <v>0</v>
      </c>
      <c r="G120" s="166">
        <v>0</v>
      </c>
      <c r="H120" s="166">
        <v>0</v>
      </c>
    </row>
    <row r="121" spans="1:8" ht="55.8" thickBot="1" x14ac:dyDescent="0.35">
      <c r="A121" s="144" t="s">
        <v>94</v>
      </c>
      <c r="B121" s="137">
        <v>941</v>
      </c>
      <c r="C121" s="146" t="s">
        <v>162</v>
      </c>
      <c r="D121" s="147" t="s">
        <v>35</v>
      </c>
      <c r="E121" s="147"/>
      <c r="F121" s="148">
        <f>SUM(F122:F124)</f>
        <v>82006.7</v>
      </c>
      <c r="G121" s="148">
        <f t="shared" ref="G121:H121" si="44">SUM(G122:G124)</f>
        <v>68246.600000000006</v>
      </c>
      <c r="H121" s="148">
        <f t="shared" si="44"/>
        <v>68246.7</v>
      </c>
    </row>
    <row r="122" spans="1:8" ht="40.200000000000003" thickBot="1" x14ac:dyDescent="0.35">
      <c r="A122" s="149" t="s">
        <v>31</v>
      </c>
      <c r="B122" s="137">
        <v>941</v>
      </c>
      <c r="C122" s="165" t="s">
        <v>162</v>
      </c>
      <c r="D122" s="139" t="s">
        <v>35</v>
      </c>
      <c r="E122" s="139">
        <v>200</v>
      </c>
      <c r="F122" s="166">
        <v>3583</v>
      </c>
      <c r="G122" s="166">
        <v>4500</v>
      </c>
      <c r="H122" s="166">
        <v>4500</v>
      </c>
    </row>
    <row r="123" spans="1:8" ht="53.4" thickBot="1" x14ac:dyDescent="0.35">
      <c r="A123" s="149" t="s">
        <v>111</v>
      </c>
      <c r="B123" s="156">
        <v>941</v>
      </c>
      <c r="C123" s="165" t="s">
        <v>162</v>
      </c>
      <c r="D123" s="139" t="s">
        <v>35</v>
      </c>
      <c r="E123" s="139">
        <v>600</v>
      </c>
      <c r="F123" s="166">
        <v>78423.7</v>
      </c>
      <c r="G123" s="166">
        <v>63746.6</v>
      </c>
      <c r="H123" s="166">
        <v>63746.7</v>
      </c>
    </row>
    <row r="124" spans="1:8" ht="15" thickBot="1" x14ac:dyDescent="0.35">
      <c r="A124" s="149" t="s">
        <v>32</v>
      </c>
      <c r="B124" s="156">
        <v>941</v>
      </c>
      <c r="C124" s="165" t="s">
        <v>162</v>
      </c>
      <c r="D124" s="139" t="s">
        <v>35</v>
      </c>
      <c r="E124" s="139">
        <v>800</v>
      </c>
      <c r="F124" s="166">
        <v>0</v>
      </c>
      <c r="G124" s="166">
        <v>0</v>
      </c>
      <c r="H124" s="166">
        <v>0</v>
      </c>
    </row>
    <row r="125" spans="1:8" ht="15" thickBot="1" x14ac:dyDescent="0.35">
      <c r="A125" s="183" t="s">
        <v>17</v>
      </c>
      <c r="B125" s="137">
        <v>941</v>
      </c>
      <c r="C125" s="157" t="s">
        <v>163</v>
      </c>
      <c r="D125" s="158"/>
      <c r="E125" s="192"/>
      <c r="F125" s="159">
        <f>SUM(F126)</f>
        <v>750</v>
      </c>
      <c r="G125" s="159">
        <f t="shared" ref="G125:H125" si="45">SUM(G126)</f>
        <v>750</v>
      </c>
      <c r="H125" s="159">
        <f t="shared" si="45"/>
        <v>750</v>
      </c>
    </row>
    <row r="126" spans="1:8" ht="15" thickBot="1" x14ac:dyDescent="0.35">
      <c r="A126" s="144" t="s">
        <v>18</v>
      </c>
      <c r="B126" s="156">
        <v>941</v>
      </c>
      <c r="C126" s="185" t="s">
        <v>164</v>
      </c>
      <c r="D126" s="186"/>
      <c r="E126" s="186"/>
      <c r="F126" s="187">
        <f>SUM(F127+F130)</f>
        <v>750</v>
      </c>
      <c r="G126" s="187">
        <f t="shared" ref="G126:H126" si="46">SUM(G127+G130)</f>
        <v>750</v>
      </c>
      <c r="H126" s="187">
        <f t="shared" si="46"/>
        <v>750</v>
      </c>
    </row>
    <row r="127" spans="1:8" ht="69.599999999999994" thickBot="1" x14ac:dyDescent="0.35">
      <c r="A127" s="144" t="s">
        <v>182</v>
      </c>
      <c r="B127" s="137">
        <v>941</v>
      </c>
      <c r="C127" s="163" t="s">
        <v>164</v>
      </c>
      <c r="D127" s="147" t="s">
        <v>67</v>
      </c>
      <c r="E127" s="147"/>
      <c r="F127" s="148">
        <f>SUM(F128:F129)</f>
        <v>750</v>
      </c>
      <c r="G127" s="148">
        <f t="shared" ref="G127:H127" si="47">SUM(G128:G129)</f>
        <v>750</v>
      </c>
      <c r="H127" s="148">
        <f t="shared" si="47"/>
        <v>0</v>
      </c>
    </row>
    <row r="128" spans="1:8" ht="40.200000000000003" thickBot="1" x14ac:dyDescent="0.35">
      <c r="A128" s="149" t="s">
        <v>31</v>
      </c>
      <c r="B128" s="156">
        <v>941</v>
      </c>
      <c r="C128" s="165" t="s">
        <v>164</v>
      </c>
      <c r="D128" s="139" t="s">
        <v>67</v>
      </c>
      <c r="E128" s="139">
        <v>200</v>
      </c>
      <c r="F128" s="166">
        <v>600</v>
      </c>
      <c r="G128" s="166">
        <v>600</v>
      </c>
      <c r="H128" s="166">
        <v>0</v>
      </c>
    </row>
    <row r="129" spans="1:8" ht="53.4" thickBot="1" x14ac:dyDescent="0.35">
      <c r="A129" s="149" t="s">
        <v>111</v>
      </c>
      <c r="B129" s="137">
        <v>941</v>
      </c>
      <c r="C129" s="165" t="s">
        <v>164</v>
      </c>
      <c r="D129" s="139" t="s">
        <v>67</v>
      </c>
      <c r="E129" s="139">
        <v>600</v>
      </c>
      <c r="F129" s="166">
        <v>150</v>
      </c>
      <c r="G129" s="166">
        <v>150</v>
      </c>
      <c r="H129" s="166">
        <v>0</v>
      </c>
    </row>
    <row r="130" spans="1:8" ht="55.8" thickBot="1" x14ac:dyDescent="0.35">
      <c r="A130" s="144" t="s">
        <v>87</v>
      </c>
      <c r="B130" s="156">
        <v>941</v>
      </c>
      <c r="C130" s="146" t="s">
        <v>164</v>
      </c>
      <c r="D130" s="147" t="s">
        <v>35</v>
      </c>
      <c r="E130" s="147"/>
      <c r="F130" s="148">
        <f>SUM(F131:F132)</f>
        <v>0</v>
      </c>
      <c r="G130" s="148">
        <f t="shared" ref="G130:H130" si="48">SUM(G131:G132)</f>
        <v>0</v>
      </c>
      <c r="H130" s="148">
        <f t="shared" si="48"/>
        <v>750</v>
      </c>
    </row>
    <row r="131" spans="1:8" ht="40.200000000000003" thickBot="1" x14ac:dyDescent="0.35">
      <c r="A131" s="149" t="s">
        <v>31</v>
      </c>
      <c r="B131" s="137">
        <v>941</v>
      </c>
      <c r="C131" s="165" t="s">
        <v>164</v>
      </c>
      <c r="D131" s="139" t="s">
        <v>35</v>
      </c>
      <c r="E131" s="139">
        <v>200</v>
      </c>
      <c r="F131" s="166">
        <v>0</v>
      </c>
      <c r="G131" s="166">
        <v>0</v>
      </c>
      <c r="H131" s="166">
        <v>600</v>
      </c>
    </row>
    <row r="132" spans="1:8" ht="53.4" thickBot="1" x14ac:dyDescent="0.35">
      <c r="A132" s="149" t="s">
        <v>111</v>
      </c>
      <c r="B132" s="156">
        <v>941</v>
      </c>
      <c r="C132" s="165" t="s">
        <v>164</v>
      </c>
      <c r="D132" s="139" t="s">
        <v>35</v>
      </c>
      <c r="E132" s="139">
        <v>600</v>
      </c>
      <c r="F132" s="166">
        <v>0</v>
      </c>
      <c r="G132" s="166">
        <v>0</v>
      </c>
      <c r="H132" s="166">
        <v>150</v>
      </c>
    </row>
    <row r="133" spans="1:8" ht="15" thickBot="1" x14ac:dyDescent="0.35">
      <c r="A133" s="183" t="s">
        <v>41</v>
      </c>
      <c r="B133" s="137">
        <v>941</v>
      </c>
      <c r="C133" s="157" t="s">
        <v>165</v>
      </c>
      <c r="D133" s="158"/>
      <c r="E133" s="192"/>
      <c r="F133" s="159">
        <f>SUM(F134)</f>
        <v>31958.1</v>
      </c>
      <c r="G133" s="159">
        <f t="shared" ref="G133:H134" si="49">SUM(G134)</f>
        <v>28777.3</v>
      </c>
      <c r="H133" s="159">
        <f t="shared" si="49"/>
        <v>29243.8</v>
      </c>
    </row>
    <row r="134" spans="1:8" ht="15" thickBot="1" x14ac:dyDescent="0.35">
      <c r="A134" s="199" t="s">
        <v>20</v>
      </c>
      <c r="B134" s="156">
        <v>941</v>
      </c>
      <c r="C134" s="160" t="s">
        <v>166</v>
      </c>
      <c r="D134" s="161"/>
      <c r="E134" s="200"/>
      <c r="F134" s="164">
        <f>SUM(F135)</f>
        <v>31958.1</v>
      </c>
      <c r="G134" s="164">
        <f t="shared" si="49"/>
        <v>28777.3</v>
      </c>
      <c r="H134" s="164">
        <f t="shared" si="49"/>
        <v>29243.8</v>
      </c>
    </row>
    <row r="135" spans="1:8" ht="55.8" thickBot="1" x14ac:dyDescent="0.35">
      <c r="A135" s="201" t="s">
        <v>87</v>
      </c>
      <c r="B135" s="137">
        <v>941</v>
      </c>
      <c r="C135" s="146" t="s">
        <v>166</v>
      </c>
      <c r="D135" s="147" t="s">
        <v>35</v>
      </c>
      <c r="E135" s="147"/>
      <c r="F135" s="164">
        <f>SUM(F136:F139)</f>
        <v>31958.1</v>
      </c>
      <c r="G135" s="164">
        <f t="shared" ref="G135:H135" si="50">SUM(G136:G139)</f>
        <v>28777.3</v>
      </c>
      <c r="H135" s="164">
        <f t="shared" si="50"/>
        <v>29243.8</v>
      </c>
    </row>
    <row r="136" spans="1:8" ht="106.2" thickBot="1" x14ac:dyDescent="0.35">
      <c r="A136" s="149" t="s">
        <v>28</v>
      </c>
      <c r="B136" s="156">
        <v>941</v>
      </c>
      <c r="C136" s="165" t="s">
        <v>166</v>
      </c>
      <c r="D136" s="139" t="s">
        <v>35</v>
      </c>
      <c r="E136" s="139">
        <v>100</v>
      </c>
      <c r="F136" s="166">
        <v>8788.6</v>
      </c>
      <c r="G136" s="166">
        <v>9048.2999999999993</v>
      </c>
      <c r="H136" s="166">
        <v>9477.2000000000007</v>
      </c>
    </row>
    <row r="137" spans="1:8" ht="40.200000000000003" thickBot="1" x14ac:dyDescent="0.35">
      <c r="A137" s="149" t="s">
        <v>31</v>
      </c>
      <c r="B137" s="137">
        <v>941</v>
      </c>
      <c r="C137" s="165" t="s">
        <v>166</v>
      </c>
      <c r="D137" s="139" t="s">
        <v>35</v>
      </c>
      <c r="E137" s="139">
        <v>200</v>
      </c>
      <c r="F137" s="166">
        <v>2814.2</v>
      </c>
      <c r="G137" s="166">
        <v>1344.3</v>
      </c>
      <c r="H137" s="166">
        <v>1381.9</v>
      </c>
    </row>
    <row r="138" spans="1:8" ht="53.4" thickBot="1" x14ac:dyDescent="0.35">
      <c r="A138" s="149" t="s">
        <v>111</v>
      </c>
      <c r="B138" s="156">
        <v>941</v>
      </c>
      <c r="C138" s="165" t="s">
        <v>166</v>
      </c>
      <c r="D138" s="139" t="s">
        <v>35</v>
      </c>
      <c r="E138" s="139">
        <v>600</v>
      </c>
      <c r="F138" s="166">
        <v>20355.099999999999</v>
      </c>
      <c r="G138" s="166">
        <v>18384.5</v>
      </c>
      <c r="H138" s="166">
        <v>18384.5</v>
      </c>
    </row>
    <row r="139" spans="1:8" ht="15" thickBot="1" x14ac:dyDescent="0.35">
      <c r="A139" s="149" t="s">
        <v>32</v>
      </c>
      <c r="B139" s="137">
        <v>941</v>
      </c>
      <c r="C139" s="165" t="s">
        <v>166</v>
      </c>
      <c r="D139" s="139" t="s">
        <v>35</v>
      </c>
      <c r="E139" s="139">
        <v>800</v>
      </c>
      <c r="F139" s="166">
        <v>0.2</v>
      </c>
      <c r="G139" s="166">
        <v>0.2</v>
      </c>
      <c r="H139" s="166">
        <v>0.2</v>
      </c>
    </row>
    <row r="140" spans="1:8" ht="15" thickBot="1" x14ac:dyDescent="0.35">
      <c r="A140" s="212" t="s">
        <v>223</v>
      </c>
      <c r="B140" s="213">
        <v>941</v>
      </c>
      <c r="C140" s="214" t="s">
        <v>222</v>
      </c>
      <c r="D140" s="215"/>
      <c r="E140" s="215"/>
      <c r="F140" s="216">
        <f>F141</f>
        <v>696</v>
      </c>
      <c r="G140" s="216">
        <v>0</v>
      </c>
      <c r="H140" s="216">
        <v>0</v>
      </c>
    </row>
    <row r="141" spans="1:8" ht="28.2" thickBot="1" x14ac:dyDescent="0.35">
      <c r="A141" s="144" t="s">
        <v>226</v>
      </c>
      <c r="B141" s="137">
        <v>941</v>
      </c>
      <c r="C141" s="217" t="s">
        <v>224</v>
      </c>
      <c r="D141" s="218"/>
      <c r="E141" s="218"/>
      <c r="F141" s="164">
        <f>F142+F143</f>
        <v>696</v>
      </c>
      <c r="G141" s="164">
        <v>0</v>
      </c>
      <c r="H141" s="164">
        <v>0</v>
      </c>
    </row>
    <row r="142" spans="1:8" ht="15" thickBot="1" x14ac:dyDescent="0.35">
      <c r="A142" s="149" t="s">
        <v>326</v>
      </c>
      <c r="B142" s="173">
        <v>941</v>
      </c>
      <c r="C142" s="251" t="s">
        <v>224</v>
      </c>
      <c r="D142" s="218" t="s">
        <v>35</v>
      </c>
      <c r="E142" s="218">
        <v>300</v>
      </c>
      <c r="F142" s="166">
        <v>80</v>
      </c>
      <c r="G142" s="166">
        <v>0</v>
      </c>
      <c r="H142" s="166">
        <v>0</v>
      </c>
    </row>
    <row r="143" spans="1:8" ht="15" thickBot="1" x14ac:dyDescent="0.35">
      <c r="A143" s="149" t="s">
        <v>32</v>
      </c>
      <c r="B143" s="137">
        <v>941</v>
      </c>
      <c r="C143" s="165" t="s">
        <v>224</v>
      </c>
      <c r="D143" s="139" t="s">
        <v>35</v>
      </c>
      <c r="E143" s="139">
        <v>800</v>
      </c>
      <c r="F143" s="166">
        <v>616</v>
      </c>
      <c r="G143" s="166">
        <v>0</v>
      </c>
      <c r="H143" s="166">
        <v>0</v>
      </c>
    </row>
    <row r="144" spans="1:8" ht="15" thickBot="1" x14ac:dyDescent="0.35">
      <c r="A144" s="183" t="s">
        <v>21</v>
      </c>
      <c r="B144" s="156">
        <v>941</v>
      </c>
      <c r="C144" s="157">
        <v>1100</v>
      </c>
      <c r="D144" s="158"/>
      <c r="E144" s="158"/>
      <c r="F144" s="159">
        <f>SUM(F145)</f>
        <v>500</v>
      </c>
      <c r="G144" s="159">
        <f t="shared" ref="G144:H144" si="51">SUM(G145)</f>
        <v>500</v>
      </c>
      <c r="H144" s="159">
        <f t="shared" si="51"/>
        <v>500</v>
      </c>
    </row>
    <row r="145" spans="1:8" ht="28.2" thickBot="1" x14ac:dyDescent="0.35">
      <c r="A145" s="144" t="s">
        <v>22</v>
      </c>
      <c r="B145" s="137">
        <v>941</v>
      </c>
      <c r="C145" s="146">
        <v>1105</v>
      </c>
      <c r="D145" s="147"/>
      <c r="E145" s="147"/>
      <c r="F145" s="164">
        <f>SUM(F146+F148)</f>
        <v>500</v>
      </c>
      <c r="G145" s="164">
        <f t="shared" ref="G145:H145" si="52">SUM(G146+G148)</f>
        <v>500</v>
      </c>
      <c r="H145" s="164">
        <f t="shared" si="52"/>
        <v>500</v>
      </c>
    </row>
    <row r="146" spans="1:8" ht="69.599999999999994" thickBot="1" x14ac:dyDescent="0.35">
      <c r="A146" s="144" t="s">
        <v>183</v>
      </c>
      <c r="B146" s="156">
        <v>941</v>
      </c>
      <c r="C146" s="163">
        <v>1105</v>
      </c>
      <c r="D146" s="145" t="s">
        <v>66</v>
      </c>
      <c r="E146" s="145"/>
      <c r="F146" s="164">
        <f>SUM(F147)</f>
        <v>500</v>
      </c>
      <c r="G146" s="164">
        <f t="shared" ref="G146:H146" si="53">SUM(G147)</f>
        <v>500</v>
      </c>
      <c r="H146" s="164">
        <f t="shared" si="53"/>
        <v>0</v>
      </c>
    </row>
    <row r="147" spans="1:8" ht="40.200000000000003" thickBot="1" x14ac:dyDescent="0.35">
      <c r="A147" s="149" t="s">
        <v>31</v>
      </c>
      <c r="B147" s="137">
        <v>941</v>
      </c>
      <c r="C147" s="165">
        <v>1105</v>
      </c>
      <c r="D147" s="139" t="s">
        <v>66</v>
      </c>
      <c r="E147" s="139">
        <v>200</v>
      </c>
      <c r="F147" s="166">
        <v>500</v>
      </c>
      <c r="G147" s="166">
        <v>500</v>
      </c>
      <c r="H147" s="166">
        <v>0</v>
      </c>
    </row>
    <row r="148" spans="1:8" ht="55.8" thickBot="1" x14ac:dyDescent="0.35">
      <c r="A148" s="144" t="s">
        <v>87</v>
      </c>
      <c r="B148" s="156">
        <v>941</v>
      </c>
      <c r="C148" s="146">
        <v>1105</v>
      </c>
      <c r="D148" s="147" t="s">
        <v>35</v>
      </c>
      <c r="E148" s="147"/>
      <c r="F148" s="164">
        <f>SUM(F149)</f>
        <v>0</v>
      </c>
      <c r="G148" s="164">
        <f t="shared" ref="G148:H148" si="54">SUM(G149)</f>
        <v>0</v>
      </c>
      <c r="H148" s="164">
        <f t="shared" si="54"/>
        <v>500</v>
      </c>
    </row>
    <row r="149" spans="1:8" ht="40.200000000000003" thickBot="1" x14ac:dyDescent="0.35">
      <c r="A149" s="149" t="s">
        <v>31</v>
      </c>
      <c r="B149" s="137">
        <v>941</v>
      </c>
      <c r="C149" s="165">
        <v>1105</v>
      </c>
      <c r="D149" s="139" t="s">
        <v>35</v>
      </c>
      <c r="E149" s="139">
        <v>200</v>
      </c>
      <c r="F149" s="166">
        <v>0</v>
      </c>
      <c r="G149" s="166">
        <v>0</v>
      </c>
      <c r="H149" s="166">
        <v>500</v>
      </c>
    </row>
    <row r="150" spans="1:8" ht="27" thickBot="1" x14ac:dyDescent="0.35">
      <c r="A150" s="183" t="s">
        <v>23</v>
      </c>
      <c r="B150" s="156">
        <v>941</v>
      </c>
      <c r="C150" s="157">
        <v>1200</v>
      </c>
      <c r="D150" s="158"/>
      <c r="E150" s="158"/>
      <c r="F150" s="159">
        <f>SUM(F151)</f>
        <v>500</v>
      </c>
      <c r="G150" s="159">
        <f t="shared" ref="G150:H152" si="55">SUM(G151)</f>
        <v>500</v>
      </c>
      <c r="H150" s="159">
        <f t="shared" si="55"/>
        <v>500</v>
      </c>
    </row>
    <row r="151" spans="1:8" ht="28.2" thickBot="1" x14ac:dyDescent="0.35">
      <c r="A151" s="144" t="s">
        <v>24</v>
      </c>
      <c r="B151" s="137">
        <v>941</v>
      </c>
      <c r="C151" s="163">
        <v>1204</v>
      </c>
      <c r="D151" s="145"/>
      <c r="E151" s="145"/>
      <c r="F151" s="164">
        <f>SUM(F152)</f>
        <v>500</v>
      </c>
      <c r="G151" s="164">
        <f t="shared" si="55"/>
        <v>500</v>
      </c>
      <c r="H151" s="164">
        <f t="shared" si="55"/>
        <v>500</v>
      </c>
    </row>
    <row r="152" spans="1:8" ht="55.8" thickBot="1" x14ac:dyDescent="0.35">
      <c r="A152" s="144" t="s">
        <v>87</v>
      </c>
      <c r="B152" s="156">
        <v>941</v>
      </c>
      <c r="C152" s="163">
        <v>1204</v>
      </c>
      <c r="D152" s="145" t="s">
        <v>35</v>
      </c>
      <c r="E152" s="145"/>
      <c r="F152" s="164">
        <f>SUM(F153)</f>
        <v>500</v>
      </c>
      <c r="G152" s="164">
        <f t="shared" si="55"/>
        <v>500</v>
      </c>
      <c r="H152" s="164">
        <f t="shared" si="55"/>
        <v>500</v>
      </c>
    </row>
    <row r="153" spans="1:8" ht="40.200000000000003" thickBot="1" x14ac:dyDescent="0.35">
      <c r="A153" s="149" t="s">
        <v>31</v>
      </c>
      <c r="B153" s="137">
        <v>941</v>
      </c>
      <c r="C153" s="165">
        <v>1204</v>
      </c>
      <c r="D153" s="139" t="s">
        <v>35</v>
      </c>
      <c r="E153" s="139">
        <v>200</v>
      </c>
      <c r="F153" s="166">
        <v>500</v>
      </c>
      <c r="G153" s="166">
        <v>500</v>
      </c>
      <c r="H153" s="166">
        <v>500</v>
      </c>
    </row>
    <row r="154" spans="1:8" ht="15" thickBot="1" x14ac:dyDescent="0.35">
      <c r="A154" s="155" t="s">
        <v>42</v>
      </c>
      <c r="B154" s="156"/>
      <c r="C154" s="202"/>
      <c r="D154" s="156"/>
      <c r="E154" s="156"/>
      <c r="F154" s="178">
        <f>F150+F144+F140+F133+F125+F91+F70+F46+F18+F11</f>
        <v>405878.5</v>
      </c>
      <c r="G154" s="178">
        <f>SUM(G12+G18+G46+G70+G91+G125+G133+G144+G150)</f>
        <v>268134.89999999997</v>
      </c>
      <c r="H154" s="178">
        <f>SUM(H12+H18+H46+H70+H91+H125+H133+H144+H150)</f>
        <v>281379.5</v>
      </c>
    </row>
    <row r="155" spans="1:8" x14ac:dyDescent="0.3">
      <c r="A155" s="136"/>
      <c r="B155" s="203"/>
      <c r="C155" s="203"/>
      <c r="D155" s="136"/>
      <c r="E155" s="136"/>
      <c r="F155" s="136"/>
      <c r="G155" s="136"/>
      <c r="H155" s="136"/>
    </row>
  </sheetData>
  <mergeCells count="9">
    <mergeCell ref="B7:B9"/>
    <mergeCell ref="A2:I2"/>
    <mergeCell ref="A4:I4"/>
    <mergeCell ref="H5:I5"/>
    <mergeCell ref="D7:D9"/>
    <mergeCell ref="F7:H8"/>
    <mergeCell ref="C7:C9"/>
    <mergeCell ref="A7:A9"/>
    <mergeCell ref="E7:E9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72"/>
  <sheetViews>
    <sheetView tabSelected="1" topLeftCell="A157" workbookViewId="0">
      <selection activeCell="C173" sqref="C173"/>
    </sheetView>
  </sheetViews>
  <sheetFormatPr defaultRowHeight="14.4" x14ac:dyDescent="0.3"/>
  <cols>
    <col min="1" max="1" width="32.5546875" customWidth="1"/>
    <col min="2" max="2" width="21" customWidth="1"/>
    <col min="4" max="4" width="9.109375" style="5"/>
    <col min="5" max="5" width="13.44140625" customWidth="1"/>
    <col min="6" max="6" width="15.5546875" customWidth="1"/>
    <col min="7" max="7" width="12.44140625" customWidth="1"/>
    <col min="9" max="9" width="9.5546875" bestFit="1" customWidth="1"/>
    <col min="10" max="10" width="15.5546875" customWidth="1"/>
  </cols>
  <sheetData>
    <row r="2" spans="1:7" ht="101.25" customHeight="1" x14ac:dyDescent="0.3">
      <c r="A2" s="285" t="s">
        <v>194</v>
      </c>
      <c r="B2" s="285"/>
      <c r="C2" s="285"/>
      <c r="D2" s="285"/>
      <c r="E2" s="285"/>
      <c r="F2" s="285"/>
      <c r="G2" s="285"/>
    </row>
    <row r="3" spans="1:7" ht="17.25" customHeight="1" x14ac:dyDescent="0.3">
      <c r="A3" s="204"/>
      <c r="B3" s="204"/>
      <c r="C3" s="204"/>
      <c r="D3" s="205"/>
      <c r="E3" s="204"/>
      <c r="F3" s="204"/>
      <c r="G3" s="204"/>
    </row>
    <row r="4" spans="1:7" ht="101.25" customHeight="1" x14ac:dyDescent="0.3">
      <c r="A4" s="304" t="s">
        <v>195</v>
      </c>
      <c r="B4" s="305"/>
      <c r="C4" s="305"/>
      <c r="D4" s="305"/>
      <c r="E4" s="305"/>
      <c r="F4" s="305"/>
      <c r="G4" s="305"/>
    </row>
    <row r="5" spans="1:7" ht="18.600000000000001" thickBot="1" x14ac:dyDescent="0.4">
      <c r="G5" s="53" t="s">
        <v>138</v>
      </c>
    </row>
    <row r="6" spans="1:7" ht="60.75" customHeight="1" thickBot="1" x14ac:dyDescent="0.35">
      <c r="A6" s="302" t="s">
        <v>1</v>
      </c>
      <c r="B6" s="302" t="s">
        <v>25</v>
      </c>
      <c r="C6" s="302" t="s">
        <v>43</v>
      </c>
      <c r="D6" s="100" t="s">
        <v>44</v>
      </c>
      <c r="E6" s="299" t="s">
        <v>2</v>
      </c>
      <c r="F6" s="300"/>
      <c r="G6" s="301"/>
    </row>
    <row r="7" spans="1:7" ht="27" thickBot="1" x14ac:dyDescent="0.35">
      <c r="A7" s="303"/>
      <c r="B7" s="303"/>
      <c r="C7" s="303"/>
      <c r="D7" s="101" t="s">
        <v>45</v>
      </c>
      <c r="E7" s="9" t="s">
        <v>65</v>
      </c>
      <c r="F7" s="9" t="s">
        <v>171</v>
      </c>
      <c r="G7" s="9" t="s">
        <v>188</v>
      </c>
    </row>
    <row r="8" spans="1:7" ht="16.2" thickBot="1" x14ac:dyDescent="0.35">
      <c r="A8" s="10">
        <v>1</v>
      </c>
      <c r="B8" s="7">
        <v>2</v>
      </c>
      <c r="C8" s="7">
        <v>3</v>
      </c>
      <c r="D8" s="102">
        <v>4</v>
      </c>
      <c r="E8" s="7">
        <v>5</v>
      </c>
      <c r="F8" s="11">
        <v>6</v>
      </c>
      <c r="G8" s="11">
        <v>7</v>
      </c>
    </row>
    <row r="9" spans="1:7" ht="94.2" thickBot="1" x14ac:dyDescent="0.35">
      <c r="A9" s="47" t="s">
        <v>114</v>
      </c>
      <c r="B9" s="15" t="s">
        <v>115</v>
      </c>
      <c r="C9" s="15"/>
      <c r="D9" s="106"/>
      <c r="E9" s="92">
        <v>40</v>
      </c>
      <c r="F9" s="92">
        <v>40</v>
      </c>
      <c r="G9" s="92">
        <f t="shared" ref="G9" si="0">SUM(G10)</f>
        <v>0</v>
      </c>
    </row>
    <row r="10" spans="1:7" ht="49.2" thickBot="1" x14ac:dyDescent="0.35">
      <c r="A10" s="18" t="s">
        <v>31</v>
      </c>
      <c r="B10" s="12" t="s">
        <v>116</v>
      </c>
      <c r="C10" s="12">
        <v>200</v>
      </c>
      <c r="D10" s="70"/>
      <c r="E10" s="93">
        <v>40</v>
      </c>
      <c r="F10" s="93">
        <v>40</v>
      </c>
      <c r="G10" s="93">
        <f t="shared" ref="G10" si="1">SUM(G11)</f>
        <v>0</v>
      </c>
    </row>
    <row r="11" spans="1:7" ht="31.8" thickBot="1" x14ac:dyDescent="0.35">
      <c r="A11" s="6" t="s">
        <v>59</v>
      </c>
      <c r="B11" s="13" t="s">
        <v>116</v>
      </c>
      <c r="C11" s="13">
        <v>200</v>
      </c>
      <c r="D11" s="104" t="s">
        <v>142</v>
      </c>
      <c r="E11" s="90">
        <v>40</v>
      </c>
      <c r="F11" s="90">
        <v>40</v>
      </c>
      <c r="G11" s="90">
        <f t="shared" ref="G11" si="2">SUM(G12)</f>
        <v>0</v>
      </c>
    </row>
    <row r="12" spans="1:7" ht="31.8" thickBot="1" x14ac:dyDescent="0.35">
      <c r="A12" s="21" t="s">
        <v>8</v>
      </c>
      <c r="B12" s="11" t="s">
        <v>116</v>
      </c>
      <c r="C12" s="11">
        <v>200</v>
      </c>
      <c r="D12" s="105" t="s">
        <v>149</v>
      </c>
      <c r="E12" s="91">
        <v>40</v>
      </c>
      <c r="F12" s="91">
        <v>40</v>
      </c>
      <c r="G12" s="91">
        <v>0</v>
      </c>
    </row>
    <row r="13" spans="1:7" ht="195" thickBot="1" x14ac:dyDescent="0.35">
      <c r="A13" s="46" t="s">
        <v>92</v>
      </c>
      <c r="B13" s="15" t="s">
        <v>117</v>
      </c>
      <c r="C13" s="15"/>
      <c r="D13" s="106"/>
      <c r="E13" s="75">
        <f>SUM(E14+E18)</f>
        <v>2020.2</v>
      </c>
      <c r="F13" s="75">
        <f>SUM(F14+F18)</f>
        <v>1170</v>
      </c>
      <c r="G13" s="75">
        <f>SUM(G14+G18)</f>
        <v>0</v>
      </c>
    </row>
    <row r="14" spans="1:7" ht="49.2" thickBot="1" x14ac:dyDescent="0.35">
      <c r="A14" s="18" t="s">
        <v>31</v>
      </c>
      <c r="B14" s="19" t="s">
        <v>118</v>
      </c>
      <c r="C14" s="19">
        <v>200</v>
      </c>
      <c r="D14" s="103"/>
      <c r="E14" s="93">
        <f>SUM(E15)</f>
        <v>2020.2</v>
      </c>
      <c r="F14" s="93">
        <f t="shared" ref="F14:G14" si="3">SUM(F15)</f>
        <v>1170</v>
      </c>
      <c r="G14" s="93">
        <f t="shared" si="3"/>
        <v>0</v>
      </c>
    </row>
    <row r="15" spans="1:7" ht="63" thickBot="1" x14ac:dyDescent="0.35">
      <c r="A15" s="6" t="s">
        <v>54</v>
      </c>
      <c r="B15" s="13" t="s">
        <v>118</v>
      </c>
      <c r="C15" s="13">
        <v>200</v>
      </c>
      <c r="D15" s="104" t="s">
        <v>150</v>
      </c>
      <c r="E15" s="90">
        <f>SUM(E16:E17)</f>
        <v>2020.2</v>
      </c>
      <c r="F15" s="90">
        <f t="shared" ref="F15:G15" si="4">SUM(F16:F17)</f>
        <v>1170</v>
      </c>
      <c r="G15" s="90">
        <f t="shared" si="4"/>
        <v>0</v>
      </c>
    </row>
    <row r="16" spans="1:7" ht="16.2" thickBot="1" x14ac:dyDescent="0.35">
      <c r="A16" s="21" t="s">
        <v>79</v>
      </c>
      <c r="B16" s="11" t="s">
        <v>118</v>
      </c>
      <c r="C16" s="11">
        <v>200</v>
      </c>
      <c r="D16" s="105" t="s">
        <v>151</v>
      </c>
      <c r="E16" s="58">
        <v>2020.2</v>
      </c>
      <c r="F16" s="91">
        <v>1170</v>
      </c>
      <c r="G16" s="91">
        <v>0</v>
      </c>
    </row>
    <row r="17" spans="1:8" ht="16.2" thickBot="1" x14ac:dyDescent="0.35">
      <c r="A17" s="62" t="s">
        <v>79</v>
      </c>
      <c r="B17" s="11" t="s">
        <v>118</v>
      </c>
      <c r="C17" s="11">
        <v>200</v>
      </c>
      <c r="D17" s="105" t="s">
        <v>152</v>
      </c>
      <c r="E17" s="58">
        <v>0</v>
      </c>
      <c r="F17" s="91">
        <v>0</v>
      </c>
      <c r="G17" s="91">
        <v>0</v>
      </c>
    </row>
    <row r="18" spans="1:8" ht="33" thickBot="1" x14ac:dyDescent="0.35">
      <c r="A18" s="18" t="s">
        <v>32</v>
      </c>
      <c r="B18" s="19" t="s">
        <v>118</v>
      </c>
      <c r="C18" s="19">
        <v>800</v>
      </c>
      <c r="D18" s="103"/>
      <c r="E18" s="93">
        <f>SUM(E19)</f>
        <v>0</v>
      </c>
      <c r="F18" s="93">
        <f t="shared" ref="F18:G18" si="5">SUM(F19)</f>
        <v>0</v>
      </c>
      <c r="G18" s="93">
        <f t="shared" si="5"/>
        <v>0</v>
      </c>
    </row>
    <row r="19" spans="1:8" ht="63" thickBot="1" x14ac:dyDescent="0.35">
      <c r="A19" s="6" t="s">
        <v>54</v>
      </c>
      <c r="B19" s="13" t="s">
        <v>118</v>
      </c>
      <c r="C19" s="13">
        <v>800</v>
      </c>
      <c r="D19" s="104" t="s">
        <v>150</v>
      </c>
      <c r="E19" s="90">
        <f>SUM(E20)</f>
        <v>0</v>
      </c>
      <c r="F19" s="90">
        <f t="shared" ref="F19:G19" si="6">SUM(F20)</f>
        <v>0</v>
      </c>
      <c r="G19" s="90">
        <f t="shared" si="6"/>
        <v>0</v>
      </c>
    </row>
    <row r="20" spans="1:8" ht="16.2" thickBot="1" x14ac:dyDescent="0.35">
      <c r="A20" s="21" t="s">
        <v>79</v>
      </c>
      <c r="B20" s="11" t="s">
        <v>118</v>
      </c>
      <c r="C20" s="11">
        <v>800</v>
      </c>
      <c r="D20" s="105" t="s">
        <v>152</v>
      </c>
      <c r="E20" s="91">
        <v>0</v>
      </c>
      <c r="F20" s="91">
        <v>0</v>
      </c>
      <c r="G20" s="91">
        <v>0</v>
      </c>
    </row>
    <row r="21" spans="1:8" ht="94.2" thickBot="1" x14ac:dyDescent="0.35">
      <c r="A21" s="47" t="s">
        <v>113</v>
      </c>
      <c r="B21" s="16" t="s">
        <v>47</v>
      </c>
      <c r="C21" s="16"/>
      <c r="D21" s="68"/>
      <c r="E21" s="75">
        <f>SUM(E22)</f>
        <v>500</v>
      </c>
      <c r="F21" s="75">
        <f t="shared" ref="F21:G21" si="7">SUM(F22)</f>
        <v>500</v>
      </c>
      <c r="G21" s="75">
        <f t="shared" si="7"/>
        <v>0</v>
      </c>
    </row>
    <row r="22" spans="1:8" ht="49.2" thickBot="1" x14ac:dyDescent="0.35">
      <c r="A22" s="18" t="s">
        <v>31</v>
      </c>
      <c r="B22" s="12" t="s">
        <v>48</v>
      </c>
      <c r="C22" s="12">
        <v>200</v>
      </c>
      <c r="D22" s="70"/>
      <c r="E22" s="78">
        <f>SUM(E23)</f>
        <v>500</v>
      </c>
      <c r="F22" s="78">
        <f t="shared" ref="F22:G22" si="8">SUM(F23)</f>
        <v>500</v>
      </c>
      <c r="G22" s="78">
        <f t="shared" si="8"/>
        <v>0</v>
      </c>
    </row>
    <row r="23" spans="1:8" ht="31.8" thickBot="1" x14ac:dyDescent="0.35">
      <c r="A23" s="6" t="s">
        <v>49</v>
      </c>
      <c r="B23" s="13" t="s">
        <v>48</v>
      </c>
      <c r="C23" s="13">
        <v>200</v>
      </c>
      <c r="D23" s="104">
        <v>1100</v>
      </c>
      <c r="E23" s="90">
        <f>SUM(E24)</f>
        <v>500</v>
      </c>
      <c r="F23" s="90">
        <f t="shared" ref="F23:G23" si="9">SUM(F24)</f>
        <v>500</v>
      </c>
      <c r="G23" s="90">
        <f t="shared" si="9"/>
        <v>0</v>
      </c>
    </row>
    <row r="24" spans="1:8" ht="31.8" thickBot="1" x14ac:dyDescent="0.35">
      <c r="A24" s="21" t="s">
        <v>22</v>
      </c>
      <c r="B24" s="11" t="s">
        <v>48</v>
      </c>
      <c r="C24" s="11">
        <v>200</v>
      </c>
      <c r="D24" s="105">
        <v>1105</v>
      </c>
      <c r="E24" s="91">
        <v>500</v>
      </c>
      <c r="F24" s="91">
        <v>500</v>
      </c>
      <c r="G24" s="91">
        <v>0</v>
      </c>
    </row>
    <row r="25" spans="1:8" ht="125.4" thickBot="1" x14ac:dyDescent="0.35">
      <c r="A25" s="47" t="s">
        <v>104</v>
      </c>
      <c r="B25" s="16" t="s">
        <v>119</v>
      </c>
      <c r="C25" s="16"/>
      <c r="D25" s="68"/>
      <c r="E25" s="75">
        <f>SUM(E26+E29)</f>
        <v>8590.2000000000007</v>
      </c>
      <c r="F25" s="75">
        <f t="shared" ref="F25:G25" si="10">SUM(F26+F29)</f>
        <v>0</v>
      </c>
      <c r="G25" s="75">
        <f t="shared" si="10"/>
        <v>0</v>
      </c>
    </row>
    <row r="26" spans="1:8" ht="49.2" thickBot="1" x14ac:dyDescent="0.35">
      <c r="A26" s="18" t="s">
        <v>31</v>
      </c>
      <c r="B26" s="12" t="s">
        <v>50</v>
      </c>
      <c r="C26" s="12">
        <v>200</v>
      </c>
      <c r="D26" s="70"/>
      <c r="E26" s="78">
        <f>SUM(E27)</f>
        <v>8590.2000000000007</v>
      </c>
      <c r="F26" s="78">
        <f t="shared" ref="F26:G26" si="11">SUM(F27)</f>
        <v>0</v>
      </c>
      <c r="G26" s="78">
        <f t="shared" si="11"/>
        <v>0</v>
      </c>
    </row>
    <row r="27" spans="1:8" ht="47.4" thickBot="1" x14ac:dyDescent="0.35">
      <c r="A27" s="6" t="s">
        <v>46</v>
      </c>
      <c r="B27" s="13" t="s">
        <v>50</v>
      </c>
      <c r="C27" s="13">
        <v>200</v>
      </c>
      <c r="D27" s="104" t="s">
        <v>159</v>
      </c>
      <c r="E27" s="90">
        <f>SUM(E28)</f>
        <v>8590.2000000000007</v>
      </c>
      <c r="F27" s="90">
        <f t="shared" ref="F27:G27" si="12">SUM(F28)</f>
        <v>0</v>
      </c>
      <c r="G27" s="90">
        <f t="shared" si="12"/>
        <v>0</v>
      </c>
    </row>
    <row r="28" spans="1:8" ht="16.2" thickBot="1" x14ac:dyDescent="0.35">
      <c r="A28" s="21" t="s">
        <v>16</v>
      </c>
      <c r="B28" s="11" t="s">
        <v>50</v>
      </c>
      <c r="C28" s="11">
        <v>200</v>
      </c>
      <c r="D28" s="105" t="s">
        <v>162</v>
      </c>
      <c r="E28" s="91">
        <v>8590.2000000000007</v>
      </c>
      <c r="F28" s="91">
        <v>0</v>
      </c>
      <c r="G28" s="91">
        <v>0</v>
      </c>
      <c r="H28" s="122"/>
    </row>
    <row r="29" spans="1:8" ht="33" thickBot="1" x14ac:dyDescent="0.35">
      <c r="A29" s="18" t="s">
        <v>32</v>
      </c>
      <c r="B29" s="12" t="s">
        <v>120</v>
      </c>
      <c r="C29" s="19">
        <v>800</v>
      </c>
      <c r="D29" s="103"/>
      <c r="E29" s="93">
        <f>SUM(E30)</f>
        <v>0</v>
      </c>
      <c r="F29" s="93">
        <f t="shared" ref="F29:G29" si="13">SUM(F30)</f>
        <v>0</v>
      </c>
      <c r="G29" s="93">
        <f t="shared" si="13"/>
        <v>0</v>
      </c>
    </row>
    <row r="30" spans="1:8" ht="47.4" thickBot="1" x14ac:dyDescent="0.35">
      <c r="A30" s="6" t="s">
        <v>46</v>
      </c>
      <c r="B30" s="13" t="s">
        <v>50</v>
      </c>
      <c r="C30" s="13">
        <v>800</v>
      </c>
      <c r="D30" s="104" t="s">
        <v>159</v>
      </c>
      <c r="E30" s="90">
        <f>SUM(E31)</f>
        <v>0</v>
      </c>
      <c r="F30" s="90">
        <f t="shared" ref="F30:G30" si="14">SUM(F31)</f>
        <v>0</v>
      </c>
      <c r="G30" s="90">
        <f t="shared" si="14"/>
        <v>0</v>
      </c>
    </row>
    <row r="31" spans="1:8" ht="16.2" thickBot="1" x14ac:dyDescent="0.35">
      <c r="A31" s="21" t="s">
        <v>16</v>
      </c>
      <c r="B31" s="11" t="s">
        <v>50</v>
      </c>
      <c r="C31" s="11">
        <v>800</v>
      </c>
      <c r="D31" s="105" t="s">
        <v>162</v>
      </c>
      <c r="E31" s="91">
        <v>0</v>
      </c>
      <c r="F31" s="91">
        <v>0</v>
      </c>
      <c r="G31" s="91">
        <v>0</v>
      </c>
    </row>
    <row r="32" spans="1:8" ht="130.19999999999999" thickBot="1" x14ac:dyDescent="0.35">
      <c r="A32" s="46" t="s">
        <v>96</v>
      </c>
      <c r="B32" s="16" t="s">
        <v>52</v>
      </c>
      <c r="C32" s="16"/>
      <c r="D32" s="68"/>
      <c r="E32" s="75">
        <f>SUM(E33+E37)</f>
        <v>374.1</v>
      </c>
      <c r="F32" s="75">
        <f t="shared" ref="F32:G32" si="15">SUM(F33+F37)</f>
        <v>294</v>
      </c>
      <c r="G32" s="75">
        <f t="shared" si="15"/>
        <v>0</v>
      </c>
    </row>
    <row r="33" spans="1:7" ht="49.2" thickBot="1" x14ac:dyDescent="0.35">
      <c r="A33" s="32" t="s">
        <v>31</v>
      </c>
      <c r="B33" s="39" t="s">
        <v>53</v>
      </c>
      <c r="C33" s="39">
        <v>200</v>
      </c>
      <c r="D33" s="107"/>
      <c r="E33" s="94">
        <f>SUM(E34)</f>
        <v>4</v>
      </c>
      <c r="F33" s="94">
        <f t="shared" ref="F33:G33" si="16">SUM(F34)</f>
        <v>134</v>
      </c>
      <c r="G33" s="94">
        <f t="shared" si="16"/>
        <v>0</v>
      </c>
    </row>
    <row r="34" spans="1:7" ht="63" thickBot="1" x14ac:dyDescent="0.35">
      <c r="A34" s="48" t="s">
        <v>54</v>
      </c>
      <c r="B34" s="39" t="s">
        <v>53</v>
      </c>
      <c r="C34" s="39">
        <v>200</v>
      </c>
      <c r="D34" s="107" t="s">
        <v>150</v>
      </c>
      <c r="E34" s="94">
        <f>SUM(E35)</f>
        <v>4</v>
      </c>
      <c r="F34" s="94">
        <f t="shared" ref="F34:G34" si="17">SUM(F35)</f>
        <v>134</v>
      </c>
      <c r="G34" s="94">
        <f t="shared" si="17"/>
        <v>0</v>
      </c>
    </row>
    <row r="35" spans="1:7" ht="78.599999999999994" thickBot="1" x14ac:dyDescent="0.35">
      <c r="A35" s="33" t="s">
        <v>121</v>
      </c>
      <c r="B35" s="41" t="s">
        <v>53</v>
      </c>
      <c r="C35" s="41">
        <v>200</v>
      </c>
      <c r="D35" s="108" t="s">
        <v>152</v>
      </c>
      <c r="E35" s="95">
        <v>4</v>
      </c>
      <c r="F35" s="95">
        <v>134</v>
      </c>
      <c r="G35" s="94">
        <v>0</v>
      </c>
    </row>
    <row r="36" spans="1:7" ht="33" thickBot="1" x14ac:dyDescent="0.35">
      <c r="A36" s="32" t="s">
        <v>32</v>
      </c>
      <c r="B36" s="39" t="s">
        <v>53</v>
      </c>
      <c r="C36" s="39">
        <v>800</v>
      </c>
      <c r="D36" s="107"/>
      <c r="E36" s="94">
        <f>SUM(E37)</f>
        <v>370.1</v>
      </c>
      <c r="F36" s="94">
        <f t="shared" ref="F36:G36" si="18">SUM(F37)</f>
        <v>160</v>
      </c>
      <c r="G36" s="94">
        <f t="shared" si="18"/>
        <v>0</v>
      </c>
    </row>
    <row r="37" spans="1:7" ht="63" thickBot="1" x14ac:dyDescent="0.35">
      <c r="A37" s="48" t="s">
        <v>54</v>
      </c>
      <c r="B37" s="39" t="s">
        <v>53</v>
      </c>
      <c r="C37" s="39">
        <v>800</v>
      </c>
      <c r="D37" s="107" t="s">
        <v>150</v>
      </c>
      <c r="E37" s="94">
        <f>SUM(E38)</f>
        <v>370.1</v>
      </c>
      <c r="F37" s="94">
        <f t="shared" ref="F37:G37" si="19">SUM(F38)</f>
        <v>160</v>
      </c>
      <c r="G37" s="94">
        <f t="shared" si="19"/>
        <v>0</v>
      </c>
    </row>
    <row r="38" spans="1:7" ht="78.599999999999994" thickBot="1" x14ac:dyDescent="0.35">
      <c r="A38" s="33" t="s">
        <v>121</v>
      </c>
      <c r="B38" s="41" t="s">
        <v>53</v>
      </c>
      <c r="C38" s="41">
        <v>800</v>
      </c>
      <c r="D38" s="108" t="s">
        <v>152</v>
      </c>
      <c r="E38" s="95">
        <v>370.1</v>
      </c>
      <c r="F38" s="95">
        <v>160</v>
      </c>
      <c r="G38" s="95">
        <v>0</v>
      </c>
    </row>
    <row r="39" spans="1:7" ht="125.4" thickBot="1" x14ac:dyDescent="0.35">
      <c r="A39" s="47" t="s">
        <v>196</v>
      </c>
      <c r="B39" s="16" t="s">
        <v>55</v>
      </c>
      <c r="C39" s="16"/>
      <c r="D39" s="68"/>
      <c r="E39" s="75">
        <f>SUM(E40)</f>
        <v>941.5</v>
      </c>
      <c r="F39" s="75">
        <f t="shared" ref="F39:G39" si="20">SUM(F40)</f>
        <v>1010</v>
      </c>
      <c r="G39" s="75">
        <f t="shared" si="20"/>
        <v>1010</v>
      </c>
    </row>
    <row r="40" spans="1:7" ht="49.2" thickBot="1" x14ac:dyDescent="0.35">
      <c r="A40" s="18" t="s">
        <v>31</v>
      </c>
      <c r="B40" s="12" t="s">
        <v>56</v>
      </c>
      <c r="C40" s="12">
        <v>200</v>
      </c>
      <c r="D40" s="70"/>
      <c r="E40" s="78">
        <f>SUM(E41)</f>
        <v>941.5</v>
      </c>
      <c r="F40" s="78">
        <f t="shared" ref="F40:G40" si="21">SUM(F41)</f>
        <v>1010</v>
      </c>
      <c r="G40" s="78">
        <f t="shared" si="21"/>
        <v>1010</v>
      </c>
    </row>
    <row r="41" spans="1:7" ht="63" thickBot="1" x14ac:dyDescent="0.35">
      <c r="A41" s="6" t="s">
        <v>54</v>
      </c>
      <c r="B41" s="13" t="s">
        <v>56</v>
      </c>
      <c r="C41" s="13">
        <v>200</v>
      </c>
      <c r="D41" s="104" t="s">
        <v>150</v>
      </c>
      <c r="E41" s="90">
        <f>SUM(E42)</f>
        <v>941.5</v>
      </c>
      <c r="F41" s="90">
        <f t="shared" ref="F41:G41" si="22">SUM(F42)</f>
        <v>1010</v>
      </c>
      <c r="G41" s="90">
        <f t="shared" si="22"/>
        <v>1010</v>
      </c>
    </row>
    <row r="42" spans="1:7" ht="63" thickBot="1" x14ac:dyDescent="0.35">
      <c r="A42" s="21" t="s">
        <v>10</v>
      </c>
      <c r="B42" s="11" t="s">
        <v>56</v>
      </c>
      <c r="C42" s="11">
        <v>200</v>
      </c>
      <c r="D42" s="105" t="s">
        <v>153</v>
      </c>
      <c r="E42" s="91">
        <v>941.5</v>
      </c>
      <c r="F42" s="91">
        <v>1010</v>
      </c>
      <c r="G42" s="91">
        <v>1010</v>
      </c>
    </row>
    <row r="43" spans="1:7" ht="94.2" thickBot="1" x14ac:dyDescent="0.35">
      <c r="A43" s="49" t="s">
        <v>100</v>
      </c>
      <c r="B43" s="15" t="s">
        <v>122</v>
      </c>
      <c r="C43" s="15"/>
      <c r="D43" s="106"/>
      <c r="E43" s="75">
        <f>SUM(E44+E47)</f>
        <v>1966.7</v>
      </c>
      <c r="F43" s="75">
        <f t="shared" ref="F43:G43" si="23">SUM(F44+F47)</f>
        <v>2500</v>
      </c>
      <c r="G43" s="75">
        <f t="shared" si="23"/>
        <v>0</v>
      </c>
    </row>
    <row r="44" spans="1:7" ht="49.2" thickBot="1" x14ac:dyDescent="0.35">
      <c r="A44" s="18" t="s">
        <v>31</v>
      </c>
      <c r="B44" s="19" t="s">
        <v>123</v>
      </c>
      <c r="C44" s="19">
        <v>200</v>
      </c>
      <c r="D44" s="103"/>
      <c r="E44" s="93">
        <f>SUM(E45)</f>
        <v>1716.7</v>
      </c>
      <c r="F44" s="93">
        <f t="shared" ref="F44:G44" si="24">SUM(F45)</f>
        <v>2250</v>
      </c>
      <c r="G44" s="93">
        <f t="shared" si="24"/>
        <v>0</v>
      </c>
    </row>
    <row r="45" spans="1:7" ht="47.4" thickBot="1" x14ac:dyDescent="0.35">
      <c r="A45" s="6" t="s">
        <v>46</v>
      </c>
      <c r="B45" s="13" t="s">
        <v>123</v>
      </c>
      <c r="C45" s="13">
        <v>200</v>
      </c>
      <c r="D45" s="104" t="s">
        <v>159</v>
      </c>
      <c r="E45" s="90">
        <f>SUM(E46)</f>
        <v>1716.7</v>
      </c>
      <c r="F45" s="90">
        <f t="shared" ref="F45:G45" si="25">SUM(F46)</f>
        <v>2250</v>
      </c>
      <c r="G45" s="90">
        <f t="shared" si="25"/>
        <v>0</v>
      </c>
    </row>
    <row r="46" spans="1:7" ht="16.2" thickBot="1" x14ac:dyDescent="0.35">
      <c r="A46" s="21" t="s">
        <v>83</v>
      </c>
      <c r="B46" s="11" t="s">
        <v>123</v>
      </c>
      <c r="C46" s="11">
        <v>200</v>
      </c>
      <c r="D46" s="105" t="s">
        <v>160</v>
      </c>
      <c r="E46" s="91">
        <v>1716.7</v>
      </c>
      <c r="F46" s="91">
        <v>2250</v>
      </c>
      <c r="G46" s="91">
        <v>0</v>
      </c>
    </row>
    <row r="47" spans="1:7" ht="33" thickBot="1" x14ac:dyDescent="0.35">
      <c r="A47" s="18" t="s">
        <v>32</v>
      </c>
      <c r="B47" s="19" t="s">
        <v>123</v>
      </c>
      <c r="C47" s="19">
        <v>800</v>
      </c>
      <c r="D47" s="103"/>
      <c r="E47" s="93">
        <f>SUM(E48)</f>
        <v>250</v>
      </c>
      <c r="F47" s="93">
        <f t="shared" ref="F47:G47" si="26">SUM(F48)</f>
        <v>250</v>
      </c>
      <c r="G47" s="93">
        <f t="shared" si="26"/>
        <v>0</v>
      </c>
    </row>
    <row r="48" spans="1:7" ht="47.4" thickBot="1" x14ac:dyDescent="0.35">
      <c r="A48" s="6" t="s">
        <v>46</v>
      </c>
      <c r="B48" s="13" t="s">
        <v>123</v>
      </c>
      <c r="C48" s="13">
        <v>800</v>
      </c>
      <c r="D48" s="104" t="s">
        <v>159</v>
      </c>
      <c r="E48" s="90">
        <f>SUM(E49)</f>
        <v>250</v>
      </c>
      <c r="F48" s="90">
        <f t="shared" ref="F48:G48" si="27">SUM(F49)</f>
        <v>250</v>
      </c>
      <c r="G48" s="90">
        <f t="shared" si="27"/>
        <v>0</v>
      </c>
    </row>
    <row r="49" spans="1:7" ht="16.2" thickBot="1" x14ac:dyDescent="0.35">
      <c r="A49" s="21" t="s">
        <v>83</v>
      </c>
      <c r="B49" s="11" t="s">
        <v>123</v>
      </c>
      <c r="C49" s="11">
        <v>800</v>
      </c>
      <c r="D49" s="105" t="s">
        <v>160</v>
      </c>
      <c r="E49" s="91">
        <v>250</v>
      </c>
      <c r="F49" s="91">
        <v>250</v>
      </c>
      <c r="G49" s="91">
        <v>0</v>
      </c>
    </row>
    <row r="50" spans="1:7" ht="94.2" thickBot="1" x14ac:dyDescent="0.35">
      <c r="A50" s="49" t="s">
        <v>102</v>
      </c>
      <c r="B50" s="16" t="s">
        <v>124</v>
      </c>
      <c r="C50" s="16"/>
      <c r="D50" s="68"/>
      <c r="E50" s="75">
        <f>SUM(E51+E54)</f>
        <v>24948.9</v>
      </c>
      <c r="F50" s="75">
        <f t="shared" ref="F50:G50" si="28">SUM(F51+F54)</f>
        <v>17002</v>
      </c>
      <c r="G50" s="75">
        <f t="shared" si="28"/>
        <v>0</v>
      </c>
    </row>
    <row r="51" spans="1:7" ht="49.2" thickBot="1" x14ac:dyDescent="0.35">
      <c r="A51" s="18" t="s">
        <v>31</v>
      </c>
      <c r="B51" s="12" t="s">
        <v>125</v>
      </c>
      <c r="C51" s="12">
        <v>200</v>
      </c>
      <c r="D51" s="70"/>
      <c r="E51" s="78">
        <f>SUM(E52)</f>
        <v>15032.7</v>
      </c>
      <c r="F51" s="78">
        <f t="shared" ref="F51:G51" si="29">SUM(F52)</f>
        <v>8002</v>
      </c>
      <c r="G51" s="78">
        <f t="shared" si="29"/>
        <v>0</v>
      </c>
    </row>
    <row r="52" spans="1:7" ht="47.4" thickBot="1" x14ac:dyDescent="0.35">
      <c r="A52" s="6" t="s">
        <v>46</v>
      </c>
      <c r="B52" s="13" t="s">
        <v>125</v>
      </c>
      <c r="C52" s="13">
        <v>200</v>
      </c>
      <c r="D52" s="104" t="s">
        <v>159</v>
      </c>
      <c r="E52" s="90">
        <f>SUM(E53)</f>
        <v>15032.7</v>
      </c>
      <c r="F52" s="90">
        <f t="shared" ref="F52:G52" si="30">SUM(F53)</f>
        <v>8002</v>
      </c>
      <c r="G52" s="90">
        <f t="shared" si="30"/>
        <v>0</v>
      </c>
    </row>
    <row r="53" spans="1:7" ht="16.2" thickBot="1" x14ac:dyDescent="0.35">
      <c r="A53" s="21" t="s">
        <v>15</v>
      </c>
      <c r="B53" s="11" t="s">
        <v>125</v>
      </c>
      <c r="C53" s="11">
        <v>200</v>
      </c>
      <c r="D53" s="105" t="s">
        <v>161</v>
      </c>
      <c r="E53" s="91">
        <v>15032.7</v>
      </c>
      <c r="F53" s="91">
        <v>8002</v>
      </c>
      <c r="G53" s="91">
        <v>0</v>
      </c>
    </row>
    <row r="54" spans="1:7" ht="33" thickBot="1" x14ac:dyDescent="0.35">
      <c r="A54" s="18" t="s">
        <v>32</v>
      </c>
      <c r="B54" s="19" t="s">
        <v>125</v>
      </c>
      <c r="C54" s="19">
        <v>800</v>
      </c>
      <c r="D54" s="103"/>
      <c r="E54" s="93">
        <f>SUM(E55)</f>
        <v>9916.2000000000007</v>
      </c>
      <c r="F54" s="93">
        <f t="shared" ref="F54:G54" si="31">SUM(F55)</f>
        <v>9000</v>
      </c>
      <c r="G54" s="93">
        <f t="shared" si="31"/>
        <v>0</v>
      </c>
    </row>
    <row r="55" spans="1:7" ht="47.4" thickBot="1" x14ac:dyDescent="0.35">
      <c r="A55" s="6" t="s">
        <v>46</v>
      </c>
      <c r="B55" s="13" t="s">
        <v>125</v>
      </c>
      <c r="C55" s="13">
        <v>800</v>
      </c>
      <c r="D55" s="104" t="s">
        <v>159</v>
      </c>
      <c r="E55" s="90">
        <f>SUM(E56)</f>
        <v>9916.2000000000007</v>
      </c>
      <c r="F55" s="90">
        <f t="shared" ref="F55:G55" si="32">SUM(F56)</f>
        <v>9000</v>
      </c>
      <c r="G55" s="90">
        <f t="shared" si="32"/>
        <v>0</v>
      </c>
    </row>
    <row r="56" spans="1:7" ht="16.2" thickBot="1" x14ac:dyDescent="0.35">
      <c r="A56" s="21" t="s">
        <v>15</v>
      </c>
      <c r="B56" s="11" t="s">
        <v>125</v>
      </c>
      <c r="C56" s="11">
        <v>800</v>
      </c>
      <c r="D56" s="105" t="s">
        <v>161</v>
      </c>
      <c r="E56" s="91">
        <v>9916.2000000000007</v>
      </c>
      <c r="F56" s="91">
        <v>9000</v>
      </c>
      <c r="G56" s="91">
        <v>0</v>
      </c>
    </row>
    <row r="57" spans="1:7" ht="78.599999999999994" thickBot="1" x14ac:dyDescent="0.35">
      <c r="A57" s="47" t="s">
        <v>112</v>
      </c>
      <c r="B57" s="16" t="s">
        <v>69</v>
      </c>
      <c r="C57" s="16"/>
      <c r="D57" s="68"/>
      <c r="E57" s="75">
        <f>SUM(E58+E61)</f>
        <v>750</v>
      </c>
      <c r="F57" s="75">
        <f t="shared" ref="F57:G57" si="33">SUM(F58+F61)</f>
        <v>750</v>
      </c>
      <c r="G57" s="75">
        <f t="shared" si="33"/>
        <v>0</v>
      </c>
    </row>
    <row r="58" spans="1:7" ht="49.2" thickBot="1" x14ac:dyDescent="0.35">
      <c r="A58" s="18" t="s">
        <v>31</v>
      </c>
      <c r="B58" s="12" t="s">
        <v>70</v>
      </c>
      <c r="C58" s="12">
        <v>200</v>
      </c>
      <c r="D58" s="70"/>
      <c r="E58" s="78">
        <f>SUM(E59)</f>
        <v>600</v>
      </c>
      <c r="F58" s="78">
        <f t="shared" ref="F58:G58" si="34">SUM(F59)</f>
        <v>600</v>
      </c>
      <c r="G58" s="78">
        <f t="shared" si="34"/>
        <v>0</v>
      </c>
    </row>
    <row r="59" spans="1:7" ht="16.2" thickBot="1" x14ac:dyDescent="0.35">
      <c r="A59" s="6" t="s">
        <v>51</v>
      </c>
      <c r="B59" s="13" t="s">
        <v>70</v>
      </c>
      <c r="C59" s="13">
        <v>200</v>
      </c>
      <c r="D59" s="104" t="s">
        <v>163</v>
      </c>
      <c r="E59" s="90">
        <f>SUM(E60)</f>
        <v>600</v>
      </c>
      <c r="F59" s="90">
        <f t="shared" ref="F59:G59" si="35">SUM(F60)</f>
        <v>600</v>
      </c>
      <c r="G59" s="90">
        <f t="shared" si="35"/>
        <v>0</v>
      </c>
    </row>
    <row r="60" spans="1:7" ht="16.2" thickBot="1" x14ac:dyDescent="0.35">
      <c r="A60" s="21" t="s">
        <v>126</v>
      </c>
      <c r="B60" s="11" t="s">
        <v>70</v>
      </c>
      <c r="C60" s="11">
        <v>200</v>
      </c>
      <c r="D60" s="105" t="s">
        <v>164</v>
      </c>
      <c r="E60" s="91">
        <v>600</v>
      </c>
      <c r="F60" s="91">
        <v>600</v>
      </c>
      <c r="G60" s="91">
        <v>0</v>
      </c>
    </row>
    <row r="61" spans="1:7" ht="81.599999999999994" thickBot="1" x14ac:dyDescent="0.35">
      <c r="A61" s="18" t="s">
        <v>111</v>
      </c>
      <c r="B61" s="19" t="s">
        <v>70</v>
      </c>
      <c r="C61" s="19">
        <v>600</v>
      </c>
      <c r="D61" s="103"/>
      <c r="E61" s="93">
        <f>SUM(E62)</f>
        <v>150</v>
      </c>
      <c r="F61" s="93">
        <f t="shared" ref="F61:G61" si="36">SUM(F62)</f>
        <v>150</v>
      </c>
      <c r="G61" s="93">
        <f t="shared" si="36"/>
        <v>0</v>
      </c>
    </row>
    <row r="62" spans="1:7" ht="16.2" thickBot="1" x14ac:dyDescent="0.35">
      <c r="A62" s="6" t="s">
        <v>51</v>
      </c>
      <c r="B62" s="13" t="s">
        <v>70</v>
      </c>
      <c r="C62" s="13">
        <v>600</v>
      </c>
      <c r="D62" s="104" t="s">
        <v>163</v>
      </c>
      <c r="E62" s="90">
        <f>SUM(E63)</f>
        <v>150</v>
      </c>
      <c r="F62" s="90">
        <f t="shared" ref="F62:G62" si="37">SUM(F63)</f>
        <v>150</v>
      </c>
      <c r="G62" s="90">
        <f t="shared" si="37"/>
        <v>0</v>
      </c>
    </row>
    <row r="63" spans="1:7" ht="16.2" thickBot="1" x14ac:dyDescent="0.35">
      <c r="A63" s="21" t="s">
        <v>126</v>
      </c>
      <c r="B63" s="11" t="s">
        <v>70</v>
      </c>
      <c r="C63" s="11">
        <v>600</v>
      </c>
      <c r="D63" s="105" t="s">
        <v>164</v>
      </c>
      <c r="E63" s="91">
        <v>150</v>
      </c>
      <c r="F63" s="91">
        <v>150</v>
      </c>
      <c r="G63" s="91">
        <v>0</v>
      </c>
    </row>
    <row r="64" spans="1:7" ht="125.4" thickBot="1" x14ac:dyDescent="0.35">
      <c r="A64" s="239" t="s">
        <v>197</v>
      </c>
      <c r="B64" s="15" t="s">
        <v>127</v>
      </c>
      <c r="C64" s="15"/>
      <c r="D64" s="106"/>
      <c r="E64" s="92">
        <v>0</v>
      </c>
      <c r="F64" s="92">
        <v>0</v>
      </c>
      <c r="G64" s="92">
        <v>0</v>
      </c>
    </row>
    <row r="65" spans="1:7" ht="49.2" thickBot="1" x14ac:dyDescent="0.35">
      <c r="A65" s="18" t="s">
        <v>31</v>
      </c>
      <c r="B65" s="12" t="s">
        <v>128</v>
      </c>
      <c r="C65" s="12">
        <v>200</v>
      </c>
      <c r="D65" s="70"/>
      <c r="E65" s="78">
        <v>0</v>
      </c>
      <c r="F65" s="78">
        <v>0</v>
      </c>
      <c r="G65" s="78">
        <v>0</v>
      </c>
    </row>
    <row r="66" spans="1:7" ht="31.8" thickBot="1" x14ac:dyDescent="0.35">
      <c r="A66" s="6" t="s">
        <v>59</v>
      </c>
      <c r="B66" s="13" t="s">
        <v>128</v>
      </c>
      <c r="C66" s="13">
        <v>200</v>
      </c>
      <c r="D66" s="104" t="s">
        <v>142</v>
      </c>
      <c r="E66" s="90">
        <v>0</v>
      </c>
      <c r="F66" s="90">
        <v>0</v>
      </c>
      <c r="G66" s="90">
        <v>0</v>
      </c>
    </row>
    <row r="67" spans="1:7" ht="31.8" thickBot="1" x14ac:dyDescent="0.35">
      <c r="A67" s="21" t="s">
        <v>8</v>
      </c>
      <c r="B67" s="11" t="s">
        <v>128</v>
      </c>
      <c r="C67" s="11">
        <v>200</v>
      </c>
      <c r="D67" s="105" t="s">
        <v>149</v>
      </c>
      <c r="E67" s="91">
        <v>0</v>
      </c>
      <c r="F67" s="91">
        <v>0</v>
      </c>
      <c r="G67" s="91">
        <v>0</v>
      </c>
    </row>
    <row r="68" spans="1:7" ht="125.4" thickBot="1" x14ac:dyDescent="0.35">
      <c r="A68" s="239" t="s">
        <v>139</v>
      </c>
      <c r="B68" s="240" t="s">
        <v>57</v>
      </c>
      <c r="C68" s="16"/>
      <c r="D68" s="68"/>
      <c r="E68" s="75">
        <f>SUM(E69)</f>
        <v>100</v>
      </c>
      <c r="F68" s="75">
        <f t="shared" ref="F68:G68" si="38">SUM(F69)</f>
        <v>100</v>
      </c>
      <c r="G68" s="75">
        <f t="shared" si="38"/>
        <v>100</v>
      </c>
    </row>
    <row r="69" spans="1:7" ht="49.2" thickBot="1" x14ac:dyDescent="0.35">
      <c r="A69" s="18" t="s">
        <v>31</v>
      </c>
      <c r="B69" s="12" t="s">
        <v>71</v>
      </c>
      <c r="C69" s="12">
        <v>200</v>
      </c>
      <c r="D69" s="70"/>
      <c r="E69" s="78">
        <f>SUM(E70)</f>
        <v>100</v>
      </c>
      <c r="F69" s="78">
        <f t="shared" ref="F69:G69" si="39">SUM(F70)</f>
        <v>100</v>
      </c>
      <c r="G69" s="78">
        <f t="shared" si="39"/>
        <v>100</v>
      </c>
    </row>
    <row r="70" spans="1:7" ht="31.8" thickBot="1" x14ac:dyDescent="0.35">
      <c r="A70" s="6" t="s">
        <v>68</v>
      </c>
      <c r="B70" s="13" t="s">
        <v>71</v>
      </c>
      <c r="C70" s="13">
        <v>200</v>
      </c>
      <c r="D70" s="104" t="s">
        <v>154</v>
      </c>
      <c r="E70" s="90">
        <f>SUM(E71)</f>
        <v>100</v>
      </c>
      <c r="F70" s="90">
        <f t="shared" ref="F70:G70" si="40">SUM(F71)</f>
        <v>100</v>
      </c>
      <c r="G70" s="90">
        <f t="shared" si="40"/>
        <v>100</v>
      </c>
    </row>
    <row r="71" spans="1:7" ht="31.8" thickBot="1" x14ac:dyDescent="0.35">
      <c r="A71" s="21" t="s">
        <v>12</v>
      </c>
      <c r="B71" s="11" t="s">
        <v>71</v>
      </c>
      <c r="C71" s="11">
        <v>200</v>
      </c>
      <c r="D71" s="105" t="s">
        <v>157</v>
      </c>
      <c r="E71" s="91">
        <v>100</v>
      </c>
      <c r="F71" s="91">
        <v>100</v>
      </c>
      <c r="G71" s="91">
        <v>100</v>
      </c>
    </row>
    <row r="72" spans="1:7" ht="97.2" thickBot="1" x14ac:dyDescent="0.35">
      <c r="A72" s="241" t="s">
        <v>198</v>
      </c>
      <c r="B72" s="242" t="s">
        <v>129</v>
      </c>
      <c r="C72" s="15"/>
      <c r="D72" s="106"/>
      <c r="E72" s="75">
        <f>SUM(E73+E76)</f>
        <v>37400</v>
      </c>
      <c r="F72" s="75">
        <f t="shared" ref="F72:G72" si="41">SUM(F73+F76)</f>
        <v>15876.7</v>
      </c>
      <c r="G72" s="75">
        <f t="shared" si="41"/>
        <v>16876.7</v>
      </c>
    </row>
    <row r="73" spans="1:7" ht="49.2" thickBot="1" x14ac:dyDescent="0.35">
      <c r="A73" s="18" t="s">
        <v>31</v>
      </c>
      <c r="B73" s="19" t="s">
        <v>130</v>
      </c>
      <c r="C73" s="19">
        <v>200</v>
      </c>
      <c r="D73" s="103"/>
      <c r="E73" s="93">
        <f>SUM(E74)</f>
        <v>37400</v>
      </c>
      <c r="F73" s="93">
        <f t="shared" ref="F73:G73" si="42">SUM(F74)</f>
        <v>15876.7</v>
      </c>
      <c r="G73" s="93">
        <f t="shared" si="42"/>
        <v>16876.7</v>
      </c>
    </row>
    <row r="74" spans="1:7" ht="47.4" thickBot="1" x14ac:dyDescent="0.35">
      <c r="A74" s="6" t="s">
        <v>46</v>
      </c>
      <c r="B74" s="13" t="s">
        <v>130</v>
      </c>
      <c r="C74" s="13">
        <v>200</v>
      </c>
      <c r="D74" s="104" t="s">
        <v>159</v>
      </c>
      <c r="E74" s="90">
        <f>SUM(E75)</f>
        <v>37400</v>
      </c>
      <c r="F74" s="90">
        <f t="shared" ref="F74:G74" si="43">SUM(F75)</f>
        <v>15876.7</v>
      </c>
      <c r="G74" s="90">
        <f t="shared" si="43"/>
        <v>16876.7</v>
      </c>
    </row>
    <row r="75" spans="1:7" ht="16.2" thickBot="1" x14ac:dyDescent="0.35">
      <c r="A75" s="21" t="s">
        <v>16</v>
      </c>
      <c r="B75" s="11" t="s">
        <v>130</v>
      </c>
      <c r="C75" s="11">
        <v>200</v>
      </c>
      <c r="D75" s="105" t="s">
        <v>162</v>
      </c>
      <c r="E75" s="91">
        <v>37400</v>
      </c>
      <c r="F75" s="91">
        <v>15876.7</v>
      </c>
      <c r="G75" s="91">
        <v>16876.7</v>
      </c>
    </row>
    <row r="76" spans="1:7" ht="33" thickBot="1" x14ac:dyDescent="0.35">
      <c r="A76" s="18" t="s">
        <v>32</v>
      </c>
      <c r="B76" s="19" t="s">
        <v>130</v>
      </c>
      <c r="C76" s="19">
        <v>800</v>
      </c>
      <c r="D76" s="103"/>
      <c r="E76" s="93">
        <f>SUM(E77)</f>
        <v>0</v>
      </c>
      <c r="F76" s="93">
        <f t="shared" ref="F76:G76" si="44">SUM(F77)</f>
        <v>0</v>
      </c>
      <c r="G76" s="93">
        <f t="shared" si="44"/>
        <v>0</v>
      </c>
    </row>
    <row r="77" spans="1:7" ht="47.4" thickBot="1" x14ac:dyDescent="0.35">
      <c r="A77" s="6" t="s">
        <v>46</v>
      </c>
      <c r="B77" s="13" t="s">
        <v>130</v>
      </c>
      <c r="C77" s="13">
        <v>800</v>
      </c>
      <c r="D77" s="104" t="s">
        <v>159</v>
      </c>
      <c r="E77" s="90">
        <f>SUM(E78)</f>
        <v>0</v>
      </c>
      <c r="F77" s="90">
        <f t="shared" ref="F77:G77" si="45">SUM(F78)</f>
        <v>0</v>
      </c>
      <c r="G77" s="90">
        <f t="shared" si="45"/>
        <v>0</v>
      </c>
    </row>
    <row r="78" spans="1:7" ht="16.2" thickBot="1" x14ac:dyDescent="0.35">
      <c r="A78" s="21" t="s">
        <v>16</v>
      </c>
      <c r="B78" s="11" t="s">
        <v>130</v>
      </c>
      <c r="C78" s="11">
        <v>800</v>
      </c>
      <c r="D78" s="105" t="s">
        <v>162</v>
      </c>
      <c r="E78" s="91">
        <v>0</v>
      </c>
      <c r="F78" s="91">
        <v>0</v>
      </c>
      <c r="G78" s="91">
        <v>0</v>
      </c>
    </row>
    <row r="79" spans="1:7" ht="141" thickBot="1" x14ac:dyDescent="0.35">
      <c r="A79" s="239" t="s">
        <v>177</v>
      </c>
      <c r="B79" s="242" t="s">
        <v>131</v>
      </c>
      <c r="C79" s="15"/>
      <c r="D79" s="106"/>
      <c r="E79" s="75">
        <f>SUM(E80+E83)</f>
        <v>60896.2</v>
      </c>
      <c r="F79" s="75">
        <f t="shared" ref="F79:G79" si="46">SUM(F80+F83)</f>
        <v>87445.7</v>
      </c>
      <c r="G79" s="75">
        <f t="shared" si="46"/>
        <v>0</v>
      </c>
    </row>
    <row r="80" spans="1:7" ht="49.2" thickBot="1" x14ac:dyDescent="0.35">
      <c r="A80" s="18" t="s">
        <v>31</v>
      </c>
      <c r="B80" s="19" t="s">
        <v>132</v>
      </c>
      <c r="C80" s="19">
        <v>200</v>
      </c>
      <c r="D80" s="103"/>
      <c r="E80" s="93">
        <f>SUM(E81)</f>
        <v>60896.2</v>
      </c>
      <c r="F80" s="93">
        <f t="shared" ref="F80:G80" si="47">SUM(F81)</f>
        <v>87445.7</v>
      </c>
      <c r="G80" s="93">
        <f t="shared" si="47"/>
        <v>0</v>
      </c>
    </row>
    <row r="81" spans="1:11" ht="31.8" thickBot="1" x14ac:dyDescent="0.35">
      <c r="A81" s="6" t="s">
        <v>68</v>
      </c>
      <c r="B81" s="13" t="s">
        <v>132</v>
      </c>
      <c r="C81" s="13">
        <v>200</v>
      </c>
      <c r="D81" s="104" t="s">
        <v>154</v>
      </c>
      <c r="E81" s="90">
        <f>SUM(E82)</f>
        <v>60896.2</v>
      </c>
      <c r="F81" s="90">
        <f t="shared" ref="F81:G81" si="48">SUM(F82)</f>
        <v>87445.7</v>
      </c>
      <c r="G81" s="90">
        <f t="shared" si="48"/>
        <v>0</v>
      </c>
    </row>
    <row r="82" spans="1:11" ht="31.8" thickBot="1" x14ac:dyDescent="0.35">
      <c r="A82" s="21" t="s">
        <v>12</v>
      </c>
      <c r="B82" s="11" t="s">
        <v>132</v>
      </c>
      <c r="C82" s="11">
        <v>200</v>
      </c>
      <c r="D82" s="105" t="s">
        <v>157</v>
      </c>
      <c r="E82" s="91">
        <v>60896.2</v>
      </c>
      <c r="F82" s="91">
        <v>87445.7</v>
      </c>
      <c r="G82" s="91">
        <v>0</v>
      </c>
    </row>
    <row r="83" spans="1:11" ht="49.2" thickBot="1" x14ac:dyDescent="0.35">
      <c r="A83" s="18" t="s">
        <v>31</v>
      </c>
      <c r="B83" s="19" t="s">
        <v>133</v>
      </c>
      <c r="C83" s="19">
        <v>800</v>
      </c>
      <c r="D83" s="103"/>
      <c r="E83" s="93">
        <f>SUM(E84)</f>
        <v>0</v>
      </c>
      <c r="F83" s="93">
        <f t="shared" ref="F83:G83" si="49">SUM(F84)</f>
        <v>0</v>
      </c>
      <c r="G83" s="93">
        <f t="shared" si="49"/>
        <v>0</v>
      </c>
    </row>
    <row r="84" spans="1:11" ht="31.8" thickBot="1" x14ac:dyDescent="0.35">
      <c r="A84" s="6" t="s">
        <v>68</v>
      </c>
      <c r="B84" s="13" t="s">
        <v>133</v>
      </c>
      <c r="C84" s="13">
        <v>800</v>
      </c>
      <c r="D84" s="104" t="s">
        <v>154</v>
      </c>
      <c r="E84" s="90">
        <f>SUM(E85)</f>
        <v>0</v>
      </c>
      <c r="F84" s="90">
        <f t="shared" ref="F84:G84" si="50">SUM(F85)</f>
        <v>0</v>
      </c>
      <c r="G84" s="90">
        <f t="shared" si="50"/>
        <v>0</v>
      </c>
    </row>
    <row r="85" spans="1:11" ht="31.8" thickBot="1" x14ac:dyDescent="0.35">
      <c r="A85" s="21" t="s">
        <v>12</v>
      </c>
      <c r="B85" s="11" t="s">
        <v>133</v>
      </c>
      <c r="C85" s="11">
        <v>800</v>
      </c>
      <c r="D85" s="105" t="s">
        <v>157</v>
      </c>
      <c r="E85" s="91">
        <v>0</v>
      </c>
      <c r="F85" s="91">
        <v>0</v>
      </c>
      <c r="G85" s="91">
        <v>0</v>
      </c>
      <c r="I85" s="61"/>
      <c r="J85" s="61"/>
      <c r="K85" s="61"/>
    </row>
    <row r="86" spans="1:11" ht="78.599999999999994" thickBot="1" x14ac:dyDescent="0.35">
      <c r="A86" s="47" t="s">
        <v>85</v>
      </c>
      <c r="B86" s="16" t="s">
        <v>58</v>
      </c>
      <c r="C86" s="16"/>
      <c r="D86" s="68"/>
      <c r="E86" s="75">
        <f>SUM(E87+E92+E96)</f>
        <v>15153</v>
      </c>
      <c r="F86" s="75">
        <f t="shared" ref="F86:G86" si="51">SUM(F87+F92+F96)</f>
        <v>13445.9</v>
      </c>
      <c r="G86" s="75">
        <f t="shared" si="51"/>
        <v>13445.9</v>
      </c>
    </row>
    <row r="87" spans="1:11" ht="146.4" thickBot="1" x14ac:dyDescent="0.35">
      <c r="A87" s="18" t="s">
        <v>28</v>
      </c>
      <c r="B87" s="12" t="s">
        <v>58</v>
      </c>
      <c r="C87" s="12">
        <v>100</v>
      </c>
      <c r="D87" s="70"/>
      <c r="E87" s="78">
        <f>SUM(E88)</f>
        <v>14306.3</v>
      </c>
      <c r="F87" s="78">
        <f t="shared" ref="F87:G87" si="52">SUM(F88)</f>
        <v>12600.4</v>
      </c>
      <c r="G87" s="78">
        <f t="shared" si="52"/>
        <v>12600.4</v>
      </c>
    </row>
    <row r="88" spans="1:11" ht="31.8" thickBot="1" x14ac:dyDescent="0.35">
      <c r="A88" s="6" t="s">
        <v>59</v>
      </c>
      <c r="B88" s="13" t="s">
        <v>58</v>
      </c>
      <c r="C88" s="13">
        <v>100</v>
      </c>
      <c r="D88" s="104" t="s">
        <v>142</v>
      </c>
      <c r="E88" s="57">
        <f>SUM(E89:E91)</f>
        <v>14306.3</v>
      </c>
      <c r="F88" s="57">
        <f t="shared" ref="F88:G88" si="53">SUM(F89:F91)</f>
        <v>12600.4</v>
      </c>
      <c r="G88" s="57">
        <f t="shared" si="53"/>
        <v>12600.4</v>
      </c>
    </row>
    <row r="89" spans="1:11" ht="63" thickBot="1" x14ac:dyDescent="0.35">
      <c r="A89" s="21" t="s">
        <v>27</v>
      </c>
      <c r="B89" s="11" t="s">
        <v>58</v>
      </c>
      <c r="C89" s="11">
        <v>100</v>
      </c>
      <c r="D89" s="105" t="s">
        <v>143</v>
      </c>
      <c r="E89" s="91">
        <v>2375.6999999999998</v>
      </c>
      <c r="F89" s="91">
        <v>2075</v>
      </c>
      <c r="G89" s="91">
        <v>2075</v>
      </c>
    </row>
    <row r="90" spans="1:11" ht="125.4" thickBot="1" x14ac:dyDescent="0.35">
      <c r="A90" s="21" t="s">
        <v>78</v>
      </c>
      <c r="B90" s="11" t="s">
        <v>58</v>
      </c>
      <c r="C90" s="11">
        <v>100</v>
      </c>
      <c r="D90" s="105" t="s">
        <v>144</v>
      </c>
      <c r="E90" s="91">
        <v>1426.6</v>
      </c>
      <c r="F90" s="91">
        <v>1357.4</v>
      </c>
      <c r="G90" s="91">
        <v>1357.4</v>
      </c>
    </row>
    <row r="91" spans="1:11" ht="78.599999999999994" thickBot="1" x14ac:dyDescent="0.35">
      <c r="A91" s="21" t="s">
        <v>30</v>
      </c>
      <c r="B91" s="11" t="s">
        <v>58</v>
      </c>
      <c r="C91" s="11">
        <v>100</v>
      </c>
      <c r="D91" s="105" t="s">
        <v>145</v>
      </c>
      <c r="E91" s="91">
        <v>10504</v>
      </c>
      <c r="F91" s="91">
        <v>9168</v>
      </c>
      <c r="G91" s="91">
        <v>9168</v>
      </c>
    </row>
    <row r="92" spans="1:11" ht="49.2" thickBot="1" x14ac:dyDescent="0.35">
      <c r="A92" s="18" t="s">
        <v>31</v>
      </c>
      <c r="B92" s="12" t="s">
        <v>58</v>
      </c>
      <c r="C92" s="12">
        <v>200</v>
      </c>
      <c r="D92" s="70"/>
      <c r="E92" s="78">
        <f>SUM(E93)</f>
        <v>846.69999999999993</v>
      </c>
      <c r="F92" s="78">
        <f t="shared" ref="F92:G92" si="54">SUM(F93)</f>
        <v>845.5</v>
      </c>
      <c r="G92" s="78">
        <f t="shared" si="54"/>
        <v>845.5</v>
      </c>
    </row>
    <row r="93" spans="1:11" ht="31.8" thickBot="1" x14ac:dyDescent="0.35">
      <c r="A93" s="6" t="s">
        <v>59</v>
      </c>
      <c r="B93" s="13" t="s">
        <v>58</v>
      </c>
      <c r="C93" s="13">
        <v>200</v>
      </c>
      <c r="D93" s="104" t="s">
        <v>142</v>
      </c>
      <c r="E93" s="90">
        <f>SUM(E94:E95)</f>
        <v>846.69999999999993</v>
      </c>
      <c r="F93" s="90">
        <f t="shared" ref="F93:G93" si="55">SUM(F94:F95)</f>
        <v>845.5</v>
      </c>
      <c r="G93" s="90">
        <f t="shared" si="55"/>
        <v>845.5</v>
      </c>
    </row>
    <row r="94" spans="1:11" ht="125.4" thickBot="1" x14ac:dyDescent="0.35">
      <c r="A94" s="21" t="s">
        <v>78</v>
      </c>
      <c r="B94" s="11" t="s">
        <v>58</v>
      </c>
      <c r="C94" s="11">
        <v>200</v>
      </c>
      <c r="D94" s="105" t="s">
        <v>144</v>
      </c>
      <c r="E94" s="91">
        <v>120.8</v>
      </c>
      <c r="F94" s="91">
        <v>119.6</v>
      </c>
      <c r="G94" s="91">
        <v>119.6</v>
      </c>
    </row>
    <row r="95" spans="1:11" ht="78.599999999999994" thickBot="1" x14ac:dyDescent="0.35">
      <c r="A95" s="21" t="s">
        <v>30</v>
      </c>
      <c r="B95" s="11" t="s">
        <v>58</v>
      </c>
      <c r="C95" s="11">
        <v>200</v>
      </c>
      <c r="D95" s="105" t="s">
        <v>145</v>
      </c>
      <c r="E95" s="91">
        <v>725.9</v>
      </c>
      <c r="F95" s="91">
        <v>725.9</v>
      </c>
      <c r="G95" s="91">
        <v>725.9</v>
      </c>
    </row>
    <row r="96" spans="1:11" ht="33" thickBot="1" x14ac:dyDescent="0.35">
      <c r="A96" s="18" t="s">
        <v>32</v>
      </c>
      <c r="B96" s="12" t="s">
        <v>58</v>
      </c>
      <c r="C96" s="12">
        <v>800</v>
      </c>
      <c r="D96" s="70"/>
      <c r="E96" s="78">
        <f>SUM(E97)</f>
        <v>0</v>
      </c>
      <c r="F96" s="78">
        <f t="shared" ref="F96:G96" si="56">SUM(F97)</f>
        <v>0</v>
      </c>
      <c r="G96" s="78">
        <f t="shared" si="56"/>
        <v>0</v>
      </c>
    </row>
    <row r="97" spans="1:7" ht="31.8" thickBot="1" x14ac:dyDescent="0.35">
      <c r="A97" s="6" t="s">
        <v>59</v>
      </c>
      <c r="B97" s="13" t="s">
        <v>58</v>
      </c>
      <c r="C97" s="13">
        <v>800</v>
      </c>
      <c r="D97" s="104" t="s">
        <v>142</v>
      </c>
      <c r="E97" s="90">
        <f>SUM(E98)</f>
        <v>0</v>
      </c>
      <c r="F97" s="90">
        <f t="shared" ref="F97:G97" si="57">SUM(F98)</f>
        <v>0</v>
      </c>
      <c r="G97" s="90">
        <f t="shared" si="57"/>
        <v>0</v>
      </c>
    </row>
    <row r="98" spans="1:7" ht="125.4" thickBot="1" x14ac:dyDescent="0.35">
      <c r="A98" s="21" t="s">
        <v>78</v>
      </c>
      <c r="B98" s="11" t="s">
        <v>58</v>
      </c>
      <c r="C98" s="11">
        <v>800</v>
      </c>
      <c r="D98" s="105" t="s">
        <v>144</v>
      </c>
      <c r="E98" s="91">
        <v>0</v>
      </c>
      <c r="F98" s="91">
        <v>0</v>
      </c>
      <c r="G98" s="91">
        <v>0</v>
      </c>
    </row>
    <row r="99" spans="1:7" ht="63" thickBot="1" x14ac:dyDescent="0.35">
      <c r="A99" s="47" t="s">
        <v>87</v>
      </c>
      <c r="B99" s="16" t="s">
        <v>60</v>
      </c>
      <c r="C99" s="16"/>
      <c r="D99" s="68"/>
      <c r="E99" s="75">
        <f>SUM(E100+E105+E128+E135+E144)</f>
        <v>251501.69999999998</v>
      </c>
      <c r="F99" s="75">
        <f>SUM(F100+F105+F128+F135+F144)</f>
        <v>128000.6</v>
      </c>
      <c r="G99" s="75">
        <f>SUM(G100+G105+G128+G135+G144)</f>
        <v>254485.9</v>
      </c>
    </row>
    <row r="100" spans="1:7" ht="146.4" thickBot="1" x14ac:dyDescent="0.35">
      <c r="A100" s="50" t="s">
        <v>28</v>
      </c>
      <c r="B100" s="51" t="s">
        <v>60</v>
      </c>
      <c r="C100" s="51">
        <v>100</v>
      </c>
      <c r="D100" s="109"/>
      <c r="E100" s="96">
        <f>SUM(E101+E103)</f>
        <v>27272.5</v>
      </c>
      <c r="F100" s="96">
        <f t="shared" ref="F100:G100" si="58">SUM(F101+F103)</f>
        <v>25229.9</v>
      </c>
      <c r="G100" s="96">
        <f t="shared" si="58"/>
        <v>25658.800000000003</v>
      </c>
    </row>
    <row r="101" spans="1:7" ht="31.8" thickBot="1" x14ac:dyDescent="0.35">
      <c r="A101" s="6" t="s">
        <v>59</v>
      </c>
      <c r="B101" s="13" t="s">
        <v>134</v>
      </c>
      <c r="C101" s="13">
        <v>100</v>
      </c>
      <c r="D101" s="104" t="s">
        <v>142</v>
      </c>
      <c r="E101" s="97">
        <f>SUM(E102)</f>
        <v>18483.900000000001</v>
      </c>
      <c r="F101" s="97">
        <f t="shared" ref="F101:G101" si="59">SUM(F102)</f>
        <v>16181.6</v>
      </c>
      <c r="G101" s="97">
        <f t="shared" si="59"/>
        <v>16181.6</v>
      </c>
    </row>
    <row r="102" spans="1:7" ht="31.8" thickBot="1" x14ac:dyDescent="0.35">
      <c r="A102" s="21" t="s">
        <v>135</v>
      </c>
      <c r="B102" s="1" t="s">
        <v>60</v>
      </c>
      <c r="C102" s="1">
        <v>100</v>
      </c>
      <c r="D102" s="71" t="s">
        <v>149</v>
      </c>
      <c r="E102" s="58">
        <v>18483.900000000001</v>
      </c>
      <c r="F102" s="58">
        <v>16181.6</v>
      </c>
      <c r="G102" s="58">
        <v>16181.6</v>
      </c>
    </row>
    <row r="103" spans="1:7" ht="31.8" thickBot="1" x14ac:dyDescent="0.35">
      <c r="A103" s="6" t="s">
        <v>61</v>
      </c>
      <c r="B103" s="3" t="s">
        <v>60</v>
      </c>
      <c r="C103" s="3">
        <v>100</v>
      </c>
      <c r="D103" s="74" t="s">
        <v>165</v>
      </c>
      <c r="E103" s="98">
        <f>SUM(E104)</f>
        <v>8788.6</v>
      </c>
      <c r="F103" s="98">
        <f t="shared" ref="F103:G103" si="60">SUM(F104)</f>
        <v>9048.2999999999993</v>
      </c>
      <c r="G103" s="98">
        <f t="shared" si="60"/>
        <v>9477.2000000000007</v>
      </c>
    </row>
    <row r="104" spans="1:7" ht="16.2" thickBot="1" x14ac:dyDescent="0.35">
      <c r="A104" s="21" t="s">
        <v>20</v>
      </c>
      <c r="B104" s="11" t="s">
        <v>60</v>
      </c>
      <c r="C104" s="11">
        <v>100</v>
      </c>
      <c r="D104" s="105" t="s">
        <v>166</v>
      </c>
      <c r="E104" s="91">
        <v>8788.6</v>
      </c>
      <c r="F104" s="91">
        <v>9048.2999999999993</v>
      </c>
      <c r="G104" s="91">
        <v>9477.2000000000007</v>
      </c>
    </row>
    <row r="105" spans="1:7" ht="49.2" thickBot="1" x14ac:dyDescent="0.35">
      <c r="A105" s="50" t="s">
        <v>31</v>
      </c>
      <c r="B105" s="51" t="s">
        <v>60</v>
      </c>
      <c r="C105" s="51">
        <v>200</v>
      </c>
      <c r="D105" s="109"/>
      <c r="E105" s="96">
        <f>SUM(E106+E108+E112+E116+E120+E122+E124+E126)</f>
        <v>119242</v>
      </c>
      <c r="F105" s="96">
        <f>SUM(F106+F108+F112+F116+F120+F122+F124+F126)</f>
        <v>11374.3</v>
      </c>
      <c r="G105" s="96">
        <f>SUM(G106+G108+G112+G116+G120+G122+G124+G126)</f>
        <v>114454</v>
      </c>
    </row>
    <row r="106" spans="1:7" ht="31.8" thickBot="1" x14ac:dyDescent="0.35">
      <c r="A106" s="6" t="s">
        <v>136</v>
      </c>
      <c r="B106" s="3" t="s">
        <v>60</v>
      </c>
      <c r="C106" s="3">
        <v>200</v>
      </c>
      <c r="D106" s="74" t="s">
        <v>142</v>
      </c>
      <c r="E106" s="98">
        <f>SUM(E107)</f>
        <v>3609.5</v>
      </c>
      <c r="F106" s="98">
        <f t="shared" ref="F106:G106" si="61">SUM(F107)</f>
        <v>2920</v>
      </c>
      <c r="G106" s="98">
        <f t="shared" si="61"/>
        <v>3010</v>
      </c>
    </row>
    <row r="107" spans="1:7" ht="31.8" thickBot="1" x14ac:dyDescent="0.35">
      <c r="A107" s="21" t="s">
        <v>135</v>
      </c>
      <c r="B107" s="1" t="s">
        <v>60</v>
      </c>
      <c r="C107" s="1">
        <v>200</v>
      </c>
      <c r="D107" s="71" t="s">
        <v>149</v>
      </c>
      <c r="E107" s="58">
        <v>3609.5</v>
      </c>
      <c r="F107" s="58">
        <v>2920</v>
      </c>
      <c r="G107" s="58">
        <v>3010</v>
      </c>
    </row>
    <row r="108" spans="1:7" ht="63" thickBot="1" x14ac:dyDescent="0.35">
      <c r="A108" s="6" t="s">
        <v>54</v>
      </c>
      <c r="B108" s="13" t="s">
        <v>60</v>
      </c>
      <c r="C108" s="13">
        <v>200</v>
      </c>
      <c r="D108" s="104" t="s">
        <v>150</v>
      </c>
      <c r="E108" s="97">
        <f>SUM(E109:E111)</f>
        <v>0</v>
      </c>
      <c r="F108" s="97">
        <f t="shared" ref="F108:G108" si="62">SUM(F109:F111)</f>
        <v>0</v>
      </c>
      <c r="G108" s="97">
        <f t="shared" si="62"/>
        <v>1464</v>
      </c>
    </row>
    <row r="109" spans="1:7" ht="16.2" thickBot="1" x14ac:dyDescent="0.35">
      <c r="A109" s="21" t="s">
        <v>79</v>
      </c>
      <c r="B109" s="11" t="s">
        <v>60</v>
      </c>
      <c r="C109" s="11">
        <v>200</v>
      </c>
      <c r="D109" s="105" t="s">
        <v>151</v>
      </c>
      <c r="E109" s="91">
        <v>0</v>
      </c>
      <c r="F109" s="91">
        <v>0</v>
      </c>
      <c r="G109" s="91">
        <v>1170</v>
      </c>
    </row>
    <row r="110" spans="1:7" ht="78.599999999999994" thickBot="1" x14ac:dyDescent="0.35">
      <c r="A110" s="21" t="s">
        <v>80</v>
      </c>
      <c r="B110" s="11" t="s">
        <v>60</v>
      </c>
      <c r="C110" s="11">
        <v>200</v>
      </c>
      <c r="D110" s="105" t="s">
        <v>152</v>
      </c>
      <c r="E110" s="91">
        <v>0</v>
      </c>
      <c r="F110" s="91">
        <v>0</v>
      </c>
      <c r="G110" s="91">
        <v>294</v>
      </c>
    </row>
    <row r="111" spans="1:7" ht="31.8" thickBot="1" x14ac:dyDescent="0.35">
      <c r="A111" s="62" t="s">
        <v>168</v>
      </c>
      <c r="B111" s="11" t="s">
        <v>60</v>
      </c>
      <c r="C111" s="11">
        <v>200</v>
      </c>
      <c r="D111" s="105" t="s">
        <v>153</v>
      </c>
      <c r="E111" s="91">
        <v>0</v>
      </c>
      <c r="F111" s="91">
        <v>0</v>
      </c>
      <c r="G111" s="91">
        <v>0</v>
      </c>
    </row>
    <row r="112" spans="1:7" ht="31.8" thickBot="1" x14ac:dyDescent="0.35">
      <c r="A112" s="6" t="s">
        <v>68</v>
      </c>
      <c r="B112" s="13" t="s">
        <v>60</v>
      </c>
      <c r="C112" s="13">
        <v>200</v>
      </c>
      <c r="D112" s="104" t="s">
        <v>154</v>
      </c>
      <c r="E112" s="97">
        <f>SUM(E113:E115)</f>
        <v>4557.2</v>
      </c>
      <c r="F112" s="97">
        <f t="shared" ref="F112:G112" si="63">SUM(F113:F115)</f>
        <v>2000</v>
      </c>
      <c r="G112" s="97">
        <f t="shared" si="63"/>
        <v>93135.1</v>
      </c>
    </row>
    <row r="113" spans="1:10" ht="31.8" thickBot="1" x14ac:dyDescent="0.35">
      <c r="A113" s="21" t="s">
        <v>81</v>
      </c>
      <c r="B113" s="11" t="s">
        <v>60</v>
      </c>
      <c r="C113" s="11">
        <v>200</v>
      </c>
      <c r="D113" s="105" t="s">
        <v>155</v>
      </c>
      <c r="E113" s="91">
        <v>1000</v>
      </c>
      <c r="F113" s="91">
        <v>1000</v>
      </c>
      <c r="G113" s="91">
        <v>1000</v>
      </c>
      <c r="H113" s="207"/>
      <c r="I113" s="207"/>
      <c r="J113" s="206"/>
    </row>
    <row r="114" spans="1:10" ht="31.8" thickBot="1" x14ac:dyDescent="0.35">
      <c r="A114" s="21" t="s">
        <v>12</v>
      </c>
      <c r="B114" s="11" t="s">
        <v>60</v>
      </c>
      <c r="C114" s="11">
        <v>200</v>
      </c>
      <c r="D114" s="105" t="s">
        <v>157</v>
      </c>
      <c r="E114" s="91">
        <v>0</v>
      </c>
      <c r="F114" s="91">
        <v>0</v>
      </c>
      <c r="G114" s="91">
        <v>91135.1</v>
      </c>
      <c r="I114" s="206"/>
    </row>
    <row r="115" spans="1:10" ht="31.8" thickBot="1" x14ac:dyDescent="0.35">
      <c r="A115" s="21" t="s">
        <v>13</v>
      </c>
      <c r="B115" s="11" t="s">
        <v>60</v>
      </c>
      <c r="C115" s="11">
        <v>200</v>
      </c>
      <c r="D115" s="105" t="s">
        <v>158</v>
      </c>
      <c r="E115" s="91">
        <v>3557.2</v>
      </c>
      <c r="F115" s="91">
        <v>1000</v>
      </c>
      <c r="G115" s="91">
        <v>1000</v>
      </c>
      <c r="I115" s="206"/>
    </row>
    <row r="116" spans="1:10" ht="47.4" thickBot="1" x14ac:dyDescent="0.35">
      <c r="A116" s="6" t="s">
        <v>46</v>
      </c>
      <c r="B116" s="13" t="s">
        <v>60</v>
      </c>
      <c r="C116" s="13">
        <v>200</v>
      </c>
      <c r="D116" s="104" t="s">
        <v>159</v>
      </c>
      <c r="E116" s="97">
        <f>SUM(E117:E119)</f>
        <v>107761.1</v>
      </c>
      <c r="F116" s="97">
        <f t="shared" ref="F116:G116" si="64">SUM(F117:F119)</f>
        <v>4610</v>
      </c>
      <c r="G116" s="97">
        <f t="shared" si="64"/>
        <v>13863</v>
      </c>
      <c r="I116" s="206"/>
    </row>
    <row r="117" spans="1:10" ht="16.2" thickBot="1" x14ac:dyDescent="0.35">
      <c r="A117" s="21" t="s">
        <v>83</v>
      </c>
      <c r="B117" s="11" t="s">
        <v>60</v>
      </c>
      <c r="C117" s="11">
        <v>200</v>
      </c>
      <c r="D117" s="105" t="s">
        <v>160</v>
      </c>
      <c r="E117" s="91">
        <v>104178.1</v>
      </c>
      <c r="F117" s="91">
        <v>110</v>
      </c>
      <c r="G117" s="91">
        <v>2360</v>
      </c>
    </row>
    <row r="118" spans="1:10" ht="16.2" thickBot="1" x14ac:dyDescent="0.35">
      <c r="A118" s="21" t="s">
        <v>15</v>
      </c>
      <c r="B118" s="11" t="s">
        <v>60</v>
      </c>
      <c r="C118" s="11">
        <v>200</v>
      </c>
      <c r="D118" s="105" t="s">
        <v>161</v>
      </c>
      <c r="E118" s="91">
        <v>0</v>
      </c>
      <c r="F118" s="91">
        <v>0</v>
      </c>
      <c r="G118" s="91">
        <v>7003</v>
      </c>
    </row>
    <row r="119" spans="1:10" ht="16.2" thickBot="1" x14ac:dyDescent="0.35">
      <c r="A119" s="21" t="s">
        <v>16</v>
      </c>
      <c r="B119" s="11" t="s">
        <v>60</v>
      </c>
      <c r="C119" s="11">
        <v>200</v>
      </c>
      <c r="D119" s="105" t="s">
        <v>162</v>
      </c>
      <c r="E119" s="91">
        <v>3583</v>
      </c>
      <c r="F119" s="91">
        <v>4500</v>
      </c>
      <c r="G119" s="91">
        <v>4500</v>
      </c>
    </row>
    <row r="120" spans="1:10" ht="16.2" thickBot="1" x14ac:dyDescent="0.35">
      <c r="A120" s="6" t="s">
        <v>17</v>
      </c>
      <c r="B120" s="13" t="s">
        <v>60</v>
      </c>
      <c r="C120" s="13">
        <v>200</v>
      </c>
      <c r="D120" s="104" t="s">
        <v>163</v>
      </c>
      <c r="E120" s="97">
        <f>SUM(E121)</f>
        <v>0</v>
      </c>
      <c r="F120" s="97">
        <f t="shared" ref="F120:G120" si="65">SUM(F121)</f>
        <v>0</v>
      </c>
      <c r="G120" s="97">
        <f t="shared" si="65"/>
        <v>600</v>
      </c>
    </row>
    <row r="121" spans="1:10" ht="16.2" thickBot="1" x14ac:dyDescent="0.35">
      <c r="A121" s="21" t="s">
        <v>18</v>
      </c>
      <c r="B121" s="11" t="s">
        <v>60</v>
      </c>
      <c r="C121" s="11">
        <v>200</v>
      </c>
      <c r="D121" s="105" t="s">
        <v>164</v>
      </c>
      <c r="E121" s="91">
        <v>0</v>
      </c>
      <c r="F121" s="91">
        <v>0</v>
      </c>
      <c r="G121" s="91">
        <v>600</v>
      </c>
    </row>
    <row r="122" spans="1:10" ht="31.8" thickBot="1" x14ac:dyDescent="0.35">
      <c r="A122" s="6" t="s">
        <v>61</v>
      </c>
      <c r="B122" s="13" t="s">
        <v>60</v>
      </c>
      <c r="C122" s="13">
        <v>200</v>
      </c>
      <c r="D122" s="104" t="s">
        <v>165</v>
      </c>
      <c r="E122" s="97">
        <f>SUM(E123)</f>
        <v>2814.2</v>
      </c>
      <c r="F122" s="97">
        <f t="shared" ref="F122:G122" si="66">SUM(F123)</f>
        <v>1344.3</v>
      </c>
      <c r="G122" s="97">
        <f t="shared" si="66"/>
        <v>1381.9</v>
      </c>
    </row>
    <row r="123" spans="1:10" ht="16.2" thickBot="1" x14ac:dyDescent="0.35">
      <c r="A123" s="21" t="s">
        <v>20</v>
      </c>
      <c r="B123" s="11" t="s">
        <v>60</v>
      </c>
      <c r="C123" s="11">
        <v>200</v>
      </c>
      <c r="D123" s="105" t="s">
        <v>166</v>
      </c>
      <c r="E123" s="91">
        <v>2814.2</v>
      </c>
      <c r="F123" s="91">
        <v>1344.3</v>
      </c>
      <c r="G123" s="91">
        <v>1381.9</v>
      </c>
    </row>
    <row r="124" spans="1:10" ht="16.2" thickBot="1" x14ac:dyDescent="0.35">
      <c r="A124" s="6" t="s">
        <v>21</v>
      </c>
      <c r="B124" s="13" t="s">
        <v>60</v>
      </c>
      <c r="C124" s="13">
        <v>200</v>
      </c>
      <c r="D124" s="104">
        <v>1100</v>
      </c>
      <c r="E124" s="97">
        <f>SUM(E125)</f>
        <v>0</v>
      </c>
      <c r="F124" s="97">
        <f t="shared" ref="F124:G124" si="67">SUM(F125)</f>
        <v>0</v>
      </c>
      <c r="G124" s="97">
        <f t="shared" si="67"/>
        <v>500</v>
      </c>
    </row>
    <row r="125" spans="1:10" ht="31.8" thickBot="1" x14ac:dyDescent="0.35">
      <c r="A125" s="21" t="s">
        <v>22</v>
      </c>
      <c r="B125" s="11" t="s">
        <v>60</v>
      </c>
      <c r="C125" s="11">
        <v>200</v>
      </c>
      <c r="D125" s="105">
        <v>1105</v>
      </c>
      <c r="E125" s="91">
        <v>0</v>
      </c>
      <c r="F125" s="91">
        <v>0</v>
      </c>
      <c r="G125" s="91">
        <v>500</v>
      </c>
    </row>
    <row r="126" spans="1:10" ht="31.8" thickBot="1" x14ac:dyDescent="0.35">
      <c r="A126" s="6" t="s">
        <v>62</v>
      </c>
      <c r="B126" s="13" t="s">
        <v>60</v>
      </c>
      <c r="C126" s="13">
        <v>200</v>
      </c>
      <c r="D126" s="104">
        <v>1200</v>
      </c>
      <c r="E126" s="97">
        <f>SUM(E127)</f>
        <v>500</v>
      </c>
      <c r="F126" s="97">
        <f t="shared" ref="F126:G126" si="68">SUM(F127)</f>
        <v>500</v>
      </c>
      <c r="G126" s="97">
        <f t="shared" si="68"/>
        <v>500</v>
      </c>
    </row>
    <row r="127" spans="1:10" ht="31.8" thickBot="1" x14ac:dyDescent="0.35">
      <c r="A127" s="21" t="s">
        <v>24</v>
      </c>
      <c r="B127" s="11" t="s">
        <v>60</v>
      </c>
      <c r="C127" s="11">
        <v>200</v>
      </c>
      <c r="D127" s="105">
        <v>1204</v>
      </c>
      <c r="E127" s="91">
        <v>500</v>
      </c>
      <c r="F127" s="91">
        <v>500</v>
      </c>
      <c r="G127" s="91">
        <v>500</v>
      </c>
    </row>
    <row r="128" spans="1:10" ht="33" thickBot="1" x14ac:dyDescent="0.35">
      <c r="A128" s="50" t="s">
        <v>34</v>
      </c>
      <c r="B128" s="51" t="s">
        <v>60</v>
      </c>
      <c r="C128" s="51">
        <v>500</v>
      </c>
      <c r="D128" s="109"/>
      <c r="E128" s="96">
        <f>SUM(E129+E131+E133)</f>
        <v>815.2</v>
      </c>
      <c r="F128" s="96">
        <f t="shared" ref="F128:G128" si="69">SUM(F129+F131+F133)</f>
        <v>539.9</v>
      </c>
      <c r="G128" s="96">
        <f t="shared" si="69"/>
        <v>539.9</v>
      </c>
    </row>
    <row r="129" spans="1:8" ht="31.8" thickBot="1" x14ac:dyDescent="0.35">
      <c r="A129" s="6" t="s">
        <v>59</v>
      </c>
      <c r="B129" s="13" t="s">
        <v>60</v>
      </c>
      <c r="C129" s="13">
        <v>500</v>
      </c>
      <c r="D129" s="104" t="s">
        <v>142</v>
      </c>
      <c r="E129" s="98">
        <f>SUM(E130)</f>
        <v>611.9</v>
      </c>
      <c r="F129" s="98">
        <f t="shared" ref="F129:G129" si="70">SUM(F130)</f>
        <v>539.9</v>
      </c>
      <c r="G129" s="98">
        <f t="shared" si="70"/>
        <v>539.9</v>
      </c>
    </row>
    <row r="130" spans="1:8" ht="78.599999999999994" thickBot="1" x14ac:dyDescent="0.35">
      <c r="A130" s="21" t="s">
        <v>33</v>
      </c>
      <c r="B130" s="11" t="s">
        <v>60</v>
      </c>
      <c r="C130" s="11">
        <v>500</v>
      </c>
      <c r="D130" s="105" t="s">
        <v>146</v>
      </c>
      <c r="E130" s="91">
        <v>611.9</v>
      </c>
      <c r="F130" s="91">
        <v>539.9</v>
      </c>
      <c r="G130" s="91">
        <v>539.9</v>
      </c>
    </row>
    <row r="131" spans="1:8" ht="63" thickBot="1" x14ac:dyDescent="0.35">
      <c r="A131" s="6" t="s">
        <v>54</v>
      </c>
      <c r="B131" s="13" t="s">
        <v>60</v>
      </c>
      <c r="C131" s="13">
        <v>500</v>
      </c>
      <c r="D131" s="104" t="s">
        <v>150</v>
      </c>
      <c r="E131" s="97">
        <f>SUM(E132)</f>
        <v>203.3</v>
      </c>
      <c r="F131" s="97">
        <f t="shared" ref="F131:G131" si="71">SUM(F132)</f>
        <v>0</v>
      </c>
      <c r="G131" s="97">
        <f t="shared" si="71"/>
        <v>0</v>
      </c>
    </row>
    <row r="132" spans="1:8" ht="63" thickBot="1" x14ac:dyDescent="0.35">
      <c r="A132" s="21" t="s">
        <v>36</v>
      </c>
      <c r="B132" s="11" t="s">
        <v>60</v>
      </c>
      <c r="C132" s="11">
        <v>500</v>
      </c>
      <c r="D132" s="105" t="s">
        <v>152</v>
      </c>
      <c r="E132" s="91">
        <v>203.3</v>
      </c>
      <c r="F132" s="91">
        <v>0</v>
      </c>
      <c r="G132" s="91">
        <v>0</v>
      </c>
    </row>
    <row r="133" spans="1:8" ht="16.2" thickBot="1" x14ac:dyDescent="0.35">
      <c r="A133" s="6" t="s">
        <v>11</v>
      </c>
      <c r="B133" s="13" t="s">
        <v>137</v>
      </c>
      <c r="C133" s="13">
        <v>500</v>
      </c>
      <c r="D133" s="104" t="s">
        <v>154</v>
      </c>
      <c r="E133" s="97">
        <f>SUM(E134)</f>
        <v>0</v>
      </c>
      <c r="F133" s="97">
        <f t="shared" ref="F133:G133" si="72">SUM(F134)</f>
        <v>0</v>
      </c>
      <c r="G133" s="97">
        <f t="shared" si="72"/>
        <v>0</v>
      </c>
    </row>
    <row r="134" spans="1:8" ht="31.8" thickBot="1" x14ac:dyDescent="0.35">
      <c r="A134" s="21" t="s">
        <v>12</v>
      </c>
      <c r="B134" s="11" t="s">
        <v>60</v>
      </c>
      <c r="C134" s="11">
        <v>500</v>
      </c>
      <c r="D134" s="105" t="s">
        <v>157</v>
      </c>
      <c r="E134" s="91">
        <v>0</v>
      </c>
      <c r="F134" s="91">
        <v>0</v>
      </c>
      <c r="G134" s="91">
        <v>0</v>
      </c>
    </row>
    <row r="135" spans="1:8" ht="81.599999999999994" thickBot="1" x14ac:dyDescent="0.35">
      <c r="A135" s="50" t="s">
        <v>111</v>
      </c>
      <c r="B135" s="52" t="s">
        <v>60</v>
      </c>
      <c r="C135" s="52">
        <v>600</v>
      </c>
      <c r="D135" s="110"/>
      <c r="E135" s="99">
        <f>SUM(E138+E140+E142+E136)</f>
        <v>98861.199999999983</v>
      </c>
      <c r="F135" s="99">
        <f t="shared" ref="F135:G135" si="73">SUM(F138+F140+F142+F136)</f>
        <v>82213.5</v>
      </c>
      <c r="G135" s="99">
        <f t="shared" si="73"/>
        <v>82363.599999999991</v>
      </c>
    </row>
    <row r="136" spans="1:8" ht="16.8" thickBot="1" x14ac:dyDescent="0.35">
      <c r="A136" s="6" t="s">
        <v>11</v>
      </c>
      <c r="B136" s="13" t="s">
        <v>60</v>
      </c>
      <c r="C136" s="13">
        <v>600</v>
      </c>
      <c r="D136" s="128" t="s">
        <v>154</v>
      </c>
      <c r="E136" s="129">
        <f>SUM(E137)</f>
        <v>82.4</v>
      </c>
      <c r="F136" s="129">
        <f t="shared" ref="F136:G136" si="74">SUM(F137)</f>
        <v>82.4</v>
      </c>
      <c r="G136" s="129">
        <f t="shared" si="74"/>
        <v>82.4</v>
      </c>
    </row>
    <row r="137" spans="1:8" ht="16.8" thickBot="1" x14ac:dyDescent="0.35">
      <c r="A137" s="127" t="s">
        <v>82</v>
      </c>
      <c r="B137" s="11" t="s">
        <v>60</v>
      </c>
      <c r="C137" s="11">
        <v>600</v>
      </c>
      <c r="D137" s="128" t="s">
        <v>156</v>
      </c>
      <c r="E137" s="130">
        <v>82.4</v>
      </c>
      <c r="F137" s="130">
        <v>82.4</v>
      </c>
      <c r="G137" s="130">
        <v>82.4</v>
      </c>
    </row>
    <row r="138" spans="1:8" ht="47.4" thickBot="1" x14ac:dyDescent="0.35">
      <c r="A138" s="6" t="s">
        <v>46</v>
      </c>
      <c r="B138" s="13" t="s">
        <v>60</v>
      </c>
      <c r="C138" s="13">
        <v>600</v>
      </c>
      <c r="D138" s="104" t="s">
        <v>159</v>
      </c>
      <c r="E138" s="97">
        <f>SUM(E139)</f>
        <v>78423.7</v>
      </c>
      <c r="F138" s="97">
        <f>SUM(F139)</f>
        <v>63746.6</v>
      </c>
      <c r="G138" s="97">
        <f t="shared" ref="G138" si="75">SUM(G139)</f>
        <v>63746.7</v>
      </c>
    </row>
    <row r="139" spans="1:8" ht="16.2" thickBot="1" x14ac:dyDescent="0.35">
      <c r="A139" s="21" t="s">
        <v>16</v>
      </c>
      <c r="B139" s="11" t="s">
        <v>60</v>
      </c>
      <c r="C139" s="11">
        <v>600</v>
      </c>
      <c r="D139" s="105" t="s">
        <v>162</v>
      </c>
      <c r="E139" s="91">
        <v>78423.7</v>
      </c>
      <c r="F139" s="91">
        <v>63746.6</v>
      </c>
      <c r="G139" s="91">
        <v>63746.7</v>
      </c>
    </row>
    <row r="140" spans="1:8" ht="16.2" thickBot="1" x14ac:dyDescent="0.35">
      <c r="A140" s="6" t="s">
        <v>17</v>
      </c>
      <c r="B140" s="13" t="s">
        <v>60</v>
      </c>
      <c r="C140" s="13">
        <v>600</v>
      </c>
      <c r="D140" s="104" t="s">
        <v>163</v>
      </c>
      <c r="E140" s="97">
        <f>SUM(E141)</f>
        <v>0</v>
      </c>
      <c r="F140" s="97">
        <f t="shared" ref="F140:G140" si="76">SUM(F141)</f>
        <v>0</v>
      </c>
      <c r="G140" s="97">
        <f t="shared" si="76"/>
        <v>150</v>
      </c>
    </row>
    <row r="141" spans="1:8" ht="16.2" thickBot="1" x14ac:dyDescent="0.35">
      <c r="A141" s="21" t="s">
        <v>18</v>
      </c>
      <c r="B141" s="11" t="s">
        <v>60</v>
      </c>
      <c r="C141" s="11">
        <v>600</v>
      </c>
      <c r="D141" s="105" t="s">
        <v>164</v>
      </c>
      <c r="E141" s="91">
        <v>0</v>
      </c>
      <c r="F141" s="91">
        <v>0</v>
      </c>
      <c r="G141" s="91">
        <v>150</v>
      </c>
      <c r="H141" s="122"/>
    </row>
    <row r="142" spans="1:8" ht="31.8" thickBot="1" x14ac:dyDescent="0.35">
      <c r="A142" s="6" t="s">
        <v>61</v>
      </c>
      <c r="B142" s="13" t="s">
        <v>60</v>
      </c>
      <c r="C142" s="13">
        <v>600</v>
      </c>
      <c r="D142" s="104" t="s">
        <v>165</v>
      </c>
      <c r="E142" s="97">
        <f>SUM(E143)</f>
        <v>20355.099999999999</v>
      </c>
      <c r="F142" s="97">
        <f t="shared" ref="F142:G142" si="77">SUM(F143)</f>
        <v>18384.5</v>
      </c>
      <c r="G142" s="97">
        <f t="shared" si="77"/>
        <v>18384.5</v>
      </c>
    </row>
    <row r="143" spans="1:8" ht="16.2" thickBot="1" x14ac:dyDescent="0.35">
      <c r="A143" s="21" t="s">
        <v>20</v>
      </c>
      <c r="B143" s="11" t="s">
        <v>60</v>
      </c>
      <c r="C143" s="11">
        <v>600</v>
      </c>
      <c r="D143" s="105" t="s">
        <v>166</v>
      </c>
      <c r="E143" s="91">
        <v>20355.099999999999</v>
      </c>
      <c r="F143" s="91">
        <v>18384.5</v>
      </c>
      <c r="G143" s="91">
        <v>18384.5</v>
      </c>
    </row>
    <row r="144" spans="1:8" ht="33" thickBot="1" x14ac:dyDescent="0.35">
      <c r="A144" s="50" t="s">
        <v>32</v>
      </c>
      <c r="B144" s="51" t="s">
        <v>60</v>
      </c>
      <c r="C144" s="51">
        <v>800</v>
      </c>
      <c r="D144" s="109"/>
      <c r="E144" s="96">
        <f>SUM(E145+E149+E152+E156+E160)</f>
        <v>5310.8</v>
      </c>
      <c r="F144" s="96">
        <f t="shared" ref="F144:G144" si="78">SUM(F145+F149+F152+F156+F160)</f>
        <v>8643</v>
      </c>
      <c r="G144" s="96">
        <f t="shared" si="78"/>
        <v>31469.600000000002</v>
      </c>
    </row>
    <row r="145" spans="1:7" ht="31.8" thickBot="1" x14ac:dyDescent="0.35">
      <c r="A145" s="6" t="s">
        <v>59</v>
      </c>
      <c r="B145" s="13" t="s">
        <v>60</v>
      </c>
      <c r="C145" s="13">
        <v>800</v>
      </c>
      <c r="D145" s="104" t="s">
        <v>142</v>
      </c>
      <c r="E145" s="98">
        <f>SUM(E146:E148)</f>
        <v>1132</v>
      </c>
      <c r="F145" s="98">
        <f t="shared" ref="F145:G145" si="79">SUM(F146:F148)</f>
        <v>8532.7999999999993</v>
      </c>
      <c r="G145" s="98">
        <f t="shared" si="79"/>
        <v>16109.4</v>
      </c>
    </row>
    <row r="146" spans="1:7" ht="31.8" thickBot="1" x14ac:dyDescent="0.35">
      <c r="A146" s="112" t="s">
        <v>140</v>
      </c>
      <c r="B146" s="11" t="s">
        <v>60</v>
      </c>
      <c r="C146" s="11">
        <v>800</v>
      </c>
      <c r="D146" s="105" t="s">
        <v>147</v>
      </c>
      <c r="E146" s="118">
        <v>0</v>
      </c>
      <c r="F146" s="118">
        <v>0</v>
      </c>
      <c r="G146" s="118">
        <v>0</v>
      </c>
    </row>
    <row r="147" spans="1:7" ht="16.2" thickBot="1" x14ac:dyDescent="0.35">
      <c r="A147" s="21" t="s">
        <v>7</v>
      </c>
      <c r="B147" s="11" t="s">
        <v>60</v>
      </c>
      <c r="C147" s="11">
        <v>800</v>
      </c>
      <c r="D147" s="105" t="s">
        <v>148</v>
      </c>
      <c r="E147" s="91">
        <v>85.7</v>
      </c>
      <c r="F147" s="91">
        <v>500</v>
      </c>
      <c r="G147" s="91">
        <v>500</v>
      </c>
    </row>
    <row r="148" spans="1:7" ht="31.8" thickBot="1" x14ac:dyDescent="0.35">
      <c r="A148" s="21" t="s">
        <v>8</v>
      </c>
      <c r="B148" s="11" t="s">
        <v>60</v>
      </c>
      <c r="C148" s="11">
        <v>800</v>
      </c>
      <c r="D148" s="105" t="s">
        <v>149</v>
      </c>
      <c r="E148" s="91">
        <v>1046.3</v>
      </c>
      <c r="F148" s="91">
        <v>8032.8</v>
      </c>
      <c r="G148" s="91">
        <v>15609.4</v>
      </c>
    </row>
    <row r="149" spans="1:7" ht="63" thickBot="1" x14ac:dyDescent="0.35">
      <c r="A149" s="6" t="s">
        <v>54</v>
      </c>
      <c r="B149" s="13" t="s">
        <v>60</v>
      </c>
      <c r="C149" s="13">
        <v>800</v>
      </c>
      <c r="D149" s="104" t="s">
        <v>150</v>
      </c>
      <c r="E149" s="97">
        <f>SUM(E150:E151)</f>
        <v>0</v>
      </c>
      <c r="F149" s="97">
        <f t="shared" ref="F149:G149" si="80">SUM(F150:F151)</f>
        <v>0</v>
      </c>
      <c r="G149" s="97">
        <f t="shared" si="80"/>
        <v>0</v>
      </c>
    </row>
    <row r="150" spans="1:7" ht="16.2" thickBot="1" x14ac:dyDescent="0.35">
      <c r="A150" s="21" t="s">
        <v>79</v>
      </c>
      <c r="B150" s="11" t="s">
        <v>60</v>
      </c>
      <c r="C150" s="11">
        <v>800</v>
      </c>
      <c r="D150" s="105" t="s">
        <v>151</v>
      </c>
      <c r="E150" s="91">
        <v>0</v>
      </c>
      <c r="F150" s="91">
        <v>0</v>
      </c>
      <c r="G150" s="91">
        <v>0</v>
      </c>
    </row>
    <row r="151" spans="1:7" ht="78.599999999999994" thickBot="1" x14ac:dyDescent="0.35">
      <c r="A151" s="21" t="s">
        <v>80</v>
      </c>
      <c r="B151" s="11" t="s">
        <v>60</v>
      </c>
      <c r="C151" s="11">
        <v>800</v>
      </c>
      <c r="D151" s="105" t="s">
        <v>152</v>
      </c>
      <c r="E151" s="91">
        <v>0</v>
      </c>
      <c r="F151" s="91">
        <v>0</v>
      </c>
      <c r="G151" s="91">
        <v>0</v>
      </c>
    </row>
    <row r="152" spans="1:7" ht="31.8" thickBot="1" x14ac:dyDescent="0.35">
      <c r="A152" s="6" t="s">
        <v>68</v>
      </c>
      <c r="B152" s="13" t="s">
        <v>60</v>
      </c>
      <c r="C152" s="13">
        <v>800</v>
      </c>
      <c r="D152" s="104" t="s">
        <v>154</v>
      </c>
      <c r="E152" s="97">
        <f>SUM(E153:E155)</f>
        <v>0</v>
      </c>
      <c r="F152" s="97">
        <f t="shared" ref="F152:G152" si="81">SUM(F153:F155)</f>
        <v>110</v>
      </c>
      <c r="G152" s="97">
        <f t="shared" si="81"/>
        <v>110</v>
      </c>
    </row>
    <row r="153" spans="1:7" ht="31.8" thickBot="1" x14ac:dyDescent="0.35">
      <c r="A153" s="21" t="s">
        <v>81</v>
      </c>
      <c r="B153" s="11" t="s">
        <v>60</v>
      </c>
      <c r="C153" s="11">
        <v>800</v>
      </c>
      <c r="D153" s="105" t="s">
        <v>155</v>
      </c>
      <c r="E153" s="91">
        <v>0</v>
      </c>
      <c r="F153" s="91">
        <v>110</v>
      </c>
      <c r="G153" s="91">
        <v>110</v>
      </c>
    </row>
    <row r="154" spans="1:7" ht="31.8" thickBot="1" x14ac:dyDescent="0.35">
      <c r="A154" s="21" t="s">
        <v>12</v>
      </c>
      <c r="B154" s="11" t="s">
        <v>60</v>
      </c>
      <c r="C154" s="11">
        <v>800</v>
      </c>
      <c r="D154" s="105" t="s">
        <v>157</v>
      </c>
      <c r="E154" s="91">
        <v>0</v>
      </c>
      <c r="F154" s="91">
        <v>0</v>
      </c>
      <c r="G154" s="91">
        <v>0</v>
      </c>
    </row>
    <row r="155" spans="1:7" ht="16.2" thickBot="1" x14ac:dyDescent="0.35">
      <c r="A155" s="21" t="s">
        <v>82</v>
      </c>
      <c r="B155" s="11" t="s">
        <v>60</v>
      </c>
      <c r="C155" s="11">
        <v>800</v>
      </c>
      <c r="D155" s="105" t="s">
        <v>156</v>
      </c>
      <c r="E155" s="91">
        <v>0</v>
      </c>
      <c r="F155" s="91">
        <v>0</v>
      </c>
      <c r="G155" s="91">
        <v>0</v>
      </c>
    </row>
    <row r="156" spans="1:7" ht="47.4" thickBot="1" x14ac:dyDescent="0.35">
      <c r="A156" s="6" t="s">
        <v>46</v>
      </c>
      <c r="B156" s="3" t="s">
        <v>60</v>
      </c>
      <c r="C156" s="3">
        <v>800</v>
      </c>
      <c r="D156" s="74" t="s">
        <v>159</v>
      </c>
      <c r="E156" s="97">
        <f>SUM(E157:E159)</f>
        <v>4178.6000000000004</v>
      </c>
      <c r="F156" s="97">
        <f t="shared" ref="F156:G156" si="82">SUM(F157:F159)</f>
        <v>0</v>
      </c>
      <c r="G156" s="97">
        <f t="shared" si="82"/>
        <v>15250</v>
      </c>
    </row>
    <row r="157" spans="1:7" ht="16.2" thickBot="1" x14ac:dyDescent="0.35">
      <c r="A157" s="21" t="s">
        <v>83</v>
      </c>
      <c r="B157" s="11" t="s">
        <v>60</v>
      </c>
      <c r="C157" s="11">
        <v>800</v>
      </c>
      <c r="D157" s="105" t="s">
        <v>160</v>
      </c>
      <c r="E157" s="91">
        <v>3977.8</v>
      </c>
      <c r="F157" s="91">
        <v>0</v>
      </c>
      <c r="G157" s="91">
        <v>250</v>
      </c>
    </row>
    <row r="158" spans="1:7" ht="16.2" thickBot="1" x14ac:dyDescent="0.35">
      <c r="A158" s="21" t="s">
        <v>15</v>
      </c>
      <c r="B158" s="11" t="s">
        <v>60</v>
      </c>
      <c r="C158" s="11">
        <v>800</v>
      </c>
      <c r="D158" s="105" t="s">
        <v>161</v>
      </c>
      <c r="E158" s="91">
        <v>200.8</v>
      </c>
      <c r="F158" s="91">
        <v>0</v>
      </c>
      <c r="G158" s="91">
        <v>15000</v>
      </c>
    </row>
    <row r="159" spans="1:7" ht="16.2" thickBot="1" x14ac:dyDescent="0.35">
      <c r="A159" s="21" t="s">
        <v>16</v>
      </c>
      <c r="B159" s="11" t="s">
        <v>60</v>
      </c>
      <c r="C159" s="11">
        <v>800</v>
      </c>
      <c r="D159" s="105" t="s">
        <v>162</v>
      </c>
      <c r="E159" s="91">
        <v>0</v>
      </c>
      <c r="F159" s="91">
        <v>0</v>
      </c>
      <c r="G159" s="91">
        <v>0</v>
      </c>
    </row>
    <row r="160" spans="1:7" ht="31.8" thickBot="1" x14ac:dyDescent="0.35">
      <c r="A160" s="6" t="s">
        <v>61</v>
      </c>
      <c r="B160" s="13" t="s">
        <v>60</v>
      </c>
      <c r="C160" s="13">
        <v>800</v>
      </c>
      <c r="D160" s="104" t="s">
        <v>165</v>
      </c>
      <c r="E160" s="97">
        <f>SUM(E161)</f>
        <v>0.2</v>
      </c>
      <c r="F160" s="97">
        <f t="shared" ref="F160:G160" si="83">SUM(F161)</f>
        <v>0.2</v>
      </c>
      <c r="G160" s="97">
        <f t="shared" si="83"/>
        <v>0.2</v>
      </c>
    </row>
    <row r="161" spans="1:8" ht="16.2" thickBot="1" x14ac:dyDescent="0.35">
      <c r="A161" s="21" t="s">
        <v>20</v>
      </c>
      <c r="B161" s="11" t="s">
        <v>60</v>
      </c>
      <c r="C161" s="11">
        <v>800</v>
      </c>
      <c r="D161" s="105" t="s">
        <v>166</v>
      </c>
      <c r="E161" s="91">
        <v>0.2</v>
      </c>
      <c r="F161" s="91">
        <v>0.2</v>
      </c>
      <c r="G161" s="91">
        <v>0.2</v>
      </c>
      <c r="H161" t="s">
        <v>184</v>
      </c>
    </row>
    <row r="162" spans="1:8" ht="16.2" thickBot="1" x14ac:dyDescent="0.35">
      <c r="A162" s="6" t="s">
        <v>227</v>
      </c>
      <c r="B162" s="13"/>
      <c r="C162" s="13">
        <v>800</v>
      </c>
      <c r="D162" s="104" t="s">
        <v>222</v>
      </c>
      <c r="E162" s="219">
        <f>E163+E164</f>
        <v>696</v>
      </c>
      <c r="F162" s="219">
        <v>0</v>
      </c>
      <c r="G162" s="219">
        <v>0</v>
      </c>
    </row>
    <row r="163" spans="1:8" ht="16.2" thickBot="1" x14ac:dyDescent="0.35">
      <c r="A163" s="126" t="s">
        <v>325</v>
      </c>
      <c r="B163" s="11" t="s">
        <v>60</v>
      </c>
      <c r="C163" s="11">
        <v>300</v>
      </c>
      <c r="D163" s="105" t="s">
        <v>224</v>
      </c>
      <c r="E163" s="252">
        <v>80</v>
      </c>
      <c r="F163" s="252">
        <v>0</v>
      </c>
      <c r="G163" s="252">
        <v>0</v>
      </c>
    </row>
    <row r="164" spans="1:8" ht="31.8" thickBot="1" x14ac:dyDescent="0.35">
      <c r="A164" s="126" t="s">
        <v>226</v>
      </c>
      <c r="B164" s="11" t="s">
        <v>60</v>
      </c>
      <c r="C164" s="11">
        <v>800</v>
      </c>
      <c r="D164" s="105" t="s">
        <v>224</v>
      </c>
      <c r="E164" s="91">
        <v>616</v>
      </c>
      <c r="F164" s="91">
        <v>0</v>
      </c>
      <c r="G164" s="91">
        <v>0</v>
      </c>
    </row>
    <row r="165" spans="1:8" ht="16.2" thickBot="1" x14ac:dyDescent="0.35">
      <c r="A165" s="6" t="s">
        <v>63</v>
      </c>
      <c r="B165" s="3"/>
      <c r="C165" s="3"/>
      <c r="D165" s="74"/>
      <c r="E165" s="57">
        <f>SUM(E9+E13+E21+E25+E32+E39+E43+E50+E57+E64+E68+E72+E79+E86+E99)+E162</f>
        <v>405878.5</v>
      </c>
      <c r="F165" s="57">
        <f t="shared" ref="F165" si="84">SUM(F9+F13+F21+F25+F32+F39+F43+F50+F57+F64+F68+F72+F79+F86+F99)</f>
        <v>268134.90000000002</v>
      </c>
      <c r="G165" s="57">
        <v>281379.5</v>
      </c>
    </row>
    <row r="167" spans="1:8" ht="15.6" x14ac:dyDescent="0.3">
      <c r="A167" s="243"/>
      <c r="B167" s="243"/>
      <c r="C167" s="243"/>
      <c r="D167" s="244"/>
      <c r="E167" s="243"/>
    </row>
    <row r="168" spans="1:8" ht="15.6" x14ac:dyDescent="0.3">
      <c r="A168" s="249" t="s">
        <v>334</v>
      </c>
      <c r="B168" s="249"/>
      <c r="C168" s="249"/>
      <c r="D168" s="250"/>
      <c r="E168" s="249" t="s">
        <v>336</v>
      </c>
    </row>
    <row r="169" spans="1:8" ht="15.6" x14ac:dyDescent="0.3">
      <c r="A169" s="249" t="s">
        <v>335</v>
      </c>
      <c r="B169" s="249"/>
      <c r="C169" s="249"/>
      <c r="D169" s="250"/>
      <c r="E169" s="249"/>
    </row>
    <row r="170" spans="1:8" ht="15.6" x14ac:dyDescent="0.3">
      <c r="A170" s="249" t="s">
        <v>320</v>
      </c>
      <c r="B170" s="249"/>
      <c r="C170" s="249"/>
      <c r="D170" s="250"/>
      <c r="E170" s="249"/>
    </row>
    <row r="171" spans="1:8" ht="15.6" x14ac:dyDescent="0.3">
      <c r="A171" s="249"/>
      <c r="B171" s="249"/>
      <c r="C171" s="249"/>
      <c r="D171" s="250"/>
      <c r="E171" s="249"/>
    </row>
    <row r="172" spans="1:8" ht="15.6" x14ac:dyDescent="0.3">
      <c r="A172" s="249"/>
      <c r="B172" s="249"/>
      <c r="C172" s="249"/>
      <c r="D172" s="250"/>
      <c r="E172" s="249"/>
    </row>
  </sheetData>
  <mergeCells count="6">
    <mergeCell ref="E6:G6"/>
    <mergeCell ref="A6:A7"/>
    <mergeCell ref="B6:B7"/>
    <mergeCell ref="C6:C7"/>
    <mergeCell ref="A2:G2"/>
    <mergeCell ref="A4:G4"/>
  </mergeCells>
  <pageMargins left="0" right="0" top="0" bottom="0" header="0.31496062992125984" footer="0.31496062992125984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 лист решения</vt:lpstr>
      <vt:lpstr>приложение 3</vt:lpstr>
      <vt:lpstr>приложение 4</vt:lpstr>
      <vt:lpstr>приложение 5 </vt:lpstr>
      <vt:lpstr>приложение 6</vt:lpstr>
      <vt:lpstr>приложение 7</vt:lpstr>
    </vt:vector>
  </TitlesOfParts>
  <Company>WolfishLair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2025-11-25T07:13:33Z</cp:lastPrinted>
  <dcterms:created xsi:type="dcterms:W3CDTF">2022-09-14T12:35:13Z</dcterms:created>
  <dcterms:modified xsi:type="dcterms:W3CDTF">2025-11-25T07:13:36Z</dcterms:modified>
</cp:coreProperties>
</file>